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ishathletics.sharepoint.com/sites/ScottishAthletics/Competition/Events/Track &amp; Field/Indoor SUPERteams/"/>
    </mc:Choice>
  </mc:AlternateContent>
  <xr:revisionPtr revIDLastSave="685" documentId="8_{A7D539FF-B545-4F44-9915-3ED3267E2002}" xr6:coauthVersionLast="47" xr6:coauthVersionMax="47" xr10:uidLastSave="{0F7611D0-2AAA-4A18-A947-DFB71F9E2871}"/>
  <bookViews>
    <workbookView xWindow="28680" yWindow="-120" windowWidth="29040" windowHeight="15840" tabRatio="839" xr2:uid="{414262EE-8AA0-4D90-A6A5-8CB85726CFD8}"/>
  </bookViews>
  <sheets>
    <sheet name="Entries and Individual Results" sheetId="9" r:id="rId1"/>
    <sheet name="Sprint Results by Heat" sheetId="14" r:id="rId2"/>
    <sheet name="Jump Full Results" sheetId="15" r:id="rId3"/>
    <sheet name="Throw Full Results" sheetId="13" r:id="rId4"/>
    <sheet name="Team Scores" sheetId="12" r:id="rId5"/>
  </sheets>
  <definedNames>
    <definedName name="_xlnm.Print_Area" localSheetId="0">'Entries and Individual Results'!$A$1:$T$102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9" l="1"/>
  <c r="N20" i="12"/>
  <c r="M20" i="12"/>
  <c r="K20" i="12"/>
  <c r="J20" i="12"/>
  <c r="H20" i="12"/>
  <c r="G20" i="12"/>
  <c r="E20" i="12"/>
  <c r="D20" i="12"/>
  <c r="N19" i="12"/>
  <c r="M19" i="12"/>
  <c r="K19" i="12"/>
  <c r="J19" i="12"/>
  <c r="H19" i="12"/>
  <c r="G19" i="12"/>
  <c r="E19" i="12"/>
  <c r="D19" i="12"/>
  <c r="N18" i="12"/>
  <c r="M18" i="12"/>
  <c r="K18" i="12"/>
  <c r="J18" i="12"/>
  <c r="H18" i="12"/>
  <c r="G18" i="12"/>
  <c r="E18" i="12"/>
  <c r="D18" i="12"/>
  <c r="N17" i="12"/>
  <c r="M17" i="12"/>
  <c r="K17" i="12"/>
  <c r="J17" i="12"/>
  <c r="H17" i="12"/>
  <c r="G17" i="12"/>
  <c r="E17" i="12"/>
  <c r="D17" i="12"/>
  <c r="N16" i="12"/>
  <c r="M16" i="12"/>
  <c r="K16" i="12"/>
  <c r="J16" i="12"/>
  <c r="H16" i="12"/>
  <c r="G16" i="12"/>
  <c r="E16" i="12"/>
  <c r="D16" i="12"/>
  <c r="N15" i="12"/>
  <c r="M15" i="12"/>
  <c r="K15" i="12"/>
  <c r="J15" i="12"/>
  <c r="H15" i="12"/>
  <c r="G15" i="12"/>
  <c r="E15" i="12"/>
  <c r="D15" i="12"/>
  <c r="N14" i="12"/>
  <c r="M14" i="12"/>
  <c r="K14" i="12"/>
  <c r="J14" i="12"/>
  <c r="H14" i="12"/>
  <c r="G14" i="12"/>
  <c r="E14" i="12"/>
  <c r="D14" i="12"/>
  <c r="N13" i="12"/>
  <c r="M13" i="12"/>
  <c r="K13" i="12"/>
  <c r="J13" i="12"/>
  <c r="H13" i="12"/>
  <c r="G13" i="12"/>
  <c r="E13" i="12"/>
  <c r="D13" i="12"/>
  <c r="N12" i="12"/>
  <c r="M12" i="12"/>
  <c r="K12" i="12"/>
  <c r="J12" i="12"/>
  <c r="H12" i="12"/>
  <c r="G12" i="12"/>
  <c r="E12" i="12"/>
  <c r="D12" i="12"/>
  <c r="N11" i="12"/>
  <c r="M11" i="12"/>
  <c r="K11" i="12"/>
  <c r="J11" i="12"/>
  <c r="H11" i="12"/>
  <c r="G11" i="12"/>
  <c r="E11" i="12"/>
  <c r="D11" i="12"/>
  <c r="N10" i="12"/>
  <c r="M10" i="12"/>
  <c r="K10" i="12"/>
  <c r="J10" i="12"/>
  <c r="H10" i="12"/>
  <c r="G10" i="12"/>
  <c r="E10" i="12"/>
  <c r="D10" i="12"/>
  <c r="N9" i="12"/>
  <c r="M9" i="12"/>
  <c r="K9" i="12"/>
  <c r="J9" i="12"/>
  <c r="H9" i="12"/>
  <c r="G9" i="12"/>
  <c r="E9" i="12"/>
  <c r="D9" i="12"/>
  <c r="N8" i="12"/>
  <c r="M8" i="12"/>
  <c r="K8" i="12"/>
  <c r="J8" i="12"/>
  <c r="H8" i="12"/>
  <c r="G8" i="12"/>
  <c r="E8" i="12"/>
  <c r="D8" i="12"/>
  <c r="N7" i="12"/>
  <c r="M7" i="12"/>
  <c r="K7" i="12"/>
  <c r="J7" i="12"/>
  <c r="H7" i="12"/>
  <c r="G7" i="12"/>
  <c r="E7" i="12"/>
  <c r="D7" i="12"/>
  <c r="N6" i="12"/>
  <c r="M6" i="12"/>
  <c r="K6" i="12"/>
  <c r="J6" i="12"/>
  <c r="H6" i="12"/>
  <c r="G6" i="12"/>
  <c r="E6" i="12"/>
  <c r="D6" i="12"/>
  <c r="N5" i="12"/>
  <c r="M5" i="12"/>
  <c r="K5" i="12"/>
  <c r="J5" i="12"/>
  <c r="H5" i="12"/>
  <c r="G5" i="12"/>
  <c r="E5" i="12"/>
  <c r="D5" i="12"/>
  <c r="N4" i="12"/>
  <c r="M4" i="12"/>
  <c r="K4" i="12"/>
  <c r="J4" i="12"/>
  <c r="H4" i="12"/>
  <c r="G4" i="12"/>
  <c r="E4" i="12"/>
  <c r="D4" i="12"/>
  <c r="N3" i="12"/>
  <c r="M3" i="12"/>
  <c r="K3" i="12"/>
  <c r="J3" i="12"/>
  <c r="H3" i="12"/>
  <c r="G3" i="12"/>
  <c r="E3" i="12"/>
  <c r="D3" i="12"/>
  <c r="N2" i="12"/>
  <c r="M2" i="12"/>
  <c r="K2" i="12"/>
  <c r="J2" i="12"/>
  <c r="H2" i="12"/>
  <c r="G2" i="12"/>
  <c r="E2" i="12"/>
  <c r="D2" i="12"/>
  <c r="G24" i="13"/>
  <c r="G29" i="15"/>
  <c r="G30" i="15"/>
  <c r="G12" i="15"/>
  <c r="G13" i="15"/>
  <c r="G14" i="15"/>
  <c r="G15" i="15"/>
  <c r="G10" i="13"/>
  <c r="G11" i="13"/>
  <c r="G12" i="13"/>
  <c r="G13" i="13"/>
  <c r="G22" i="13"/>
  <c r="G23" i="13"/>
  <c r="G9" i="15"/>
  <c r="N6" i="9" s="1"/>
  <c r="O6" i="9" s="1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T49" i="9"/>
  <c r="T50" i="9"/>
  <c r="T51" i="9"/>
  <c r="T52" i="9"/>
  <c r="T53" i="9"/>
  <c r="T54" i="9"/>
  <c r="T55" i="9"/>
  <c r="T56" i="9"/>
  <c r="T57" i="9"/>
  <c r="T58" i="9"/>
  <c r="T59" i="9"/>
  <c r="T60" i="9"/>
  <c r="T61" i="9"/>
  <c r="T62" i="9"/>
  <c r="T63" i="9"/>
  <c r="T64" i="9"/>
  <c r="T65" i="9"/>
  <c r="T66" i="9"/>
  <c r="T67" i="9"/>
  <c r="T68" i="9"/>
  <c r="T69" i="9"/>
  <c r="T70" i="9"/>
  <c r="T71" i="9"/>
  <c r="T72" i="9"/>
  <c r="T73" i="9"/>
  <c r="T74" i="9"/>
  <c r="T75" i="9"/>
  <c r="T76" i="9"/>
  <c r="T77" i="9"/>
  <c r="T78" i="9"/>
  <c r="T79" i="9"/>
  <c r="T80" i="9"/>
  <c r="T81" i="9"/>
  <c r="T82" i="9"/>
  <c r="T83" i="9"/>
  <c r="T84" i="9"/>
  <c r="T85" i="9"/>
  <c r="T86" i="9"/>
  <c r="T87" i="9"/>
  <c r="T88" i="9"/>
  <c r="T89" i="9"/>
  <c r="T90" i="9"/>
  <c r="T91" i="9"/>
  <c r="T92" i="9"/>
  <c r="T93" i="9"/>
  <c r="T94" i="9"/>
  <c r="T95" i="9"/>
  <c r="T96" i="9"/>
  <c r="T97" i="9"/>
  <c r="T98" i="9"/>
  <c r="T99" i="9"/>
  <c r="T100" i="9"/>
  <c r="T101" i="9"/>
  <c r="T102" i="9"/>
  <c r="T6" i="9"/>
  <c r="T8" i="9"/>
  <c r="T9" i="9"/>
  <c r="T10" i="9"/>
  <c r="T11" i="9"/>
  <c r="T12" i="9"/>
  <c r="T13" i="9"/>
  <c r="T14" i="9"/>
  <c r="T15" i="9"/>
  <c r="T16" i="9"/>
  <c r="T17" i="9"/>
  <c r="T18" i="9"/>
  <c r="T19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57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88" i="9"/>
  <c r="S89" i="9"/>
  <c r="S90" i="9"/>
  <c r="S91" i="9"/>
  <c r="S92" i="9"/>
  <c r="S93" i="9"/>
  <c r="S94" i="9"/>
  <c r="S95" i="9"/>
  <c r="S96" i="9"/>
  <c r="S97" i="9"/>
  <c r="S98" i="9"/>
  <c r="S99" i="9"/>
  <c r="S100" i="9"/>
  <c r="S101" i="9"/>
  <c r="S102" i="9"/>
  <c r="S4" i="9"/>
  <c r="S5" i="9"/>
  <c r="S7" i="9"/>
  <c r="S8" i="9"/>
  <c r="S9" i="9"/>
  <c r="S10" i="9"/>
  <c r="S11" i="9"/>
  <c r="L3" i="9"/>
  <c r="M3" i="9" s="1"/>
  <c r="N7" i="9"/>
  <c r="O7" i="9" s="1"/>
  <c r="N8" i="9"/>
  <c r="O8" i="9" s="1"/>
  <c r="N9" i="9"/>
  <c r="O9" i="9" s="1"/>
  <c r="N10" i="9"/>
  <c r="O10" i="9" s="1"/>
  <c r="L11" i="9"/>
  <c r="M11" i="9" s="1"/>
  <c r="N11" i="9"/>
  <c r="O11" i="9" s="1"/>
  <c r="L12" i="9"/>
  <c r="M12" i="9" s="1"/>
  <c r="N12" i="9"/>
  <c r="O12" i="9" s="1"/>
  <c r="L13" i="9"/>
  <c r="M13" i="9" s="1"/>
  <c r="N13" i="9"/>
  <c r="O13" i="9" s="1"/>
  <c r="L14" i="9"/>
  <c r="M14" i="9" s="1"/>
  <c r="N14" i="9"/>
  <c r="O14" i="9" s="1"/>
  <c r="L15" i="9"/>
  <c r="M15" i="9" s="1"/>
  <c r="N15" i="9"/>
  <c r="O15" i="9" s="1"/>
  <c r="L16" i="9"/>
  <c r="M16" i="9" s="1"/>
  <c r="N16" i="9"/>
  <c r="O16" i="9" s="1"/>
  <c r="L17" i="9"/>
  <c r="M17" i="9" s="1"/>
  <c r="N17" i="9"/>
  <c r="O17" i="9" s="1"/>
  <c r="L18" i="9"/>
  <c r="M18" i="9" s="1"/>
  <c r="N18" i="9"/>
  <c r="O18" i="9" s="1"/>
  <c r="L19" i="9"/>
  <c r="M19" i="9" s="1"/>
  <c r="N19" i="9"/>
  <c r="O19" i="9" s="1"/>
  <c r="L20" i="9"/>
  <c r="M20" i="9" s="1"/>
  <c r="N20" i="9"/>
  <c r="O20" i="9" s="1"/>
  <c r="L21" i="9"/>
  <c r="M21" i="9" s="1"/>
  <c r="N21" i="9"/>
  <c r="O21" i="9" s="1"/>
  <c r="L22" i="9"/>
  <c r="M22" i="9" s="1"/>
  <c r="N22" i="9"/>
  <c r="O22" i="9" s="1"/>
  <c r="L23" i="9"/>
  <c r="M23" i="9" s="1"/>
  <c r="N23" i="9"/>
  <c r="O23" i="9" s="1"/>
  <c r="L24" i="9"/>
  <c r="M24" i="9" s="1"/>
  <c r="N24" i="9"/>
  <c r="O24" i="9" s="1"/>
  <c r="L25" i="9"/>
  <c r="M25" i="9" s="1"/>
  <c r="N25" i="9"/>
  <c r="O25" i="9" s="1"/>
  <c r="L26" i="9"/>
  <c r="M26" i="9" s="1"/>
  <c r="N26" i="9"/>
  <c r="O26" i="9" s="1"/>
  <c r="L27" i="9"/>
  <c r="M27" i="9" s="1"/>
  <c r="N27" i="9"/>
  <c r="O27" i="9" s="1"/>
  <c r="L28" i="9"/>
  <c r="M28" i="9" s="1"/>
  <c r="N28" i="9"/>
  <c r="O28" i="9" s="1"/>
  <c r="L29" i="9"/>
  <c r="M29" i="9" s="1"/>
  <c r="N29" i="9"/>
  <c r="O29" i="9" s="1"/>
  <c r="L30" i="9"/>
  <c r="M30" i="9" s="1"/>
  <c r="N30" i="9"/>
  <c r="O30" i="9" s="1"/>
  <c r="L31" i="9"/>
  <c r="M31" i="9" s="1"/>
  <c r="N31" i="9"/>
  <c r="O31" i="9" s="1"/>
  <c r="L32" i="9"/>
  <c r="M32" i="9" s="1"/>
  <c r="N32" i="9"/>
  <c r="O32" i="9" s="1"/>
  <c r="L33" i="9"/>
  <c r="M33" i="9" s="1"/>
  <c r="N33" i="9"/>
  <c r="O33" i="9" s="1"/>
  <c r="L34" i="9"/>
  <c r="M34" i="9" s="1"/>
  <c r="N34" i="9"/>
  <c r="O34" i="9" s="1"/>
  <c r="L35" i="9"/>
  <c r="M35" i="9" s="1"/>
  <c r="N35" i="9"/>
  <c r="O35" i="9" s="1"/>
  <c r="L36" i="9"/>
  <c r="M36" i="9" s="1"/>
  <c r="N36" i="9"/>
  <c r="O36" i="9" s="1"/>
  <c r="L37" i="9"/>
  <c r="M37" i="9" s="1"/>
  <c r="N37" i="9"/>
  <c r="O37" i="9" s="1"/>
  <c r="L38" i="9"/>
  <c r="M38" i="9" s="1"/>
  <c r="N38" i="9"/>
  <c r="O38" i="9" s="1"/>
  <c r="L39" i="9"/>
  <c r="M39" i="9" s="1"/>
  <c r="N39" i="9"/>
  <c r="O39" i="9" s="1"/>
  <c r="L40" i="9"/>
  <c r="M40" i="9" s="1"/>
  <c r="N40" i="9"/>
  <c r="O40" i="9" s="1"/>
  <c r="L41" i="9"/>
  <c r="M41" i="9" s="1"/>
  <c r="N41" i="9"/>
  <c r="O41" i="9" s="1"/>
  <c r="L42" i="9"/>
  <c r="M42" i="9" s="1"/>
  <c r="N42" i="9"/>
  <c r="O42" i="9" s="1"/>
  <c r="L43" i="9"/>
  <c r="M43" i="9" s="1"/>
  <c r="N43" i="9"/>
  <c r="O43" i="9" s="1"/>
  <c r="L44" i="9"/>
  <c r="M44" i="9" s="1"/>
  <c r="N44" i="9"/>
  <c r="O44" i="9" s="1"/>
  <c r="L45" i="9"/>
  <c r="M45" i="9" s="1"/>
  <c r="N45" i="9"/>
  <c r="O45" i="9" s="1"/>
  <c r="L46" i="9"/>
  <c r="M46" i="9" s="1"/>
  <c r="N46" i="9"/>
  <c r="O46" i="9" s="1"/>
  <c r="L47" i="9"/>
  <c r="M47" i="9" s="1"/>
  <c r="N47" i="9"/>
  <c r="O47" i="9" s="1"/>
  <c r="L48" i="9"/>
  <c r="M48" i="9" s="1"/>
  <c r="N48" i="9"/>
  <c r="O48" i="9" s="1"/>
  <c r="L49" i="9"/>
  <c r="M49" i="9" s="1"/>
  <c r="N49" i="9"/>
  <c r="O49" i="9" s="1"/>
  <c r="L50" i="9"/>
  <c r="M50" i="9" s="1"/>
  <c r="N50" i="9"/>
  <c r="O50" i="9" s="1"/>
  <c r="L51" i="9"/>
  <c r="M51" i="9" s="1"/>
  <c r="N51" i="9"/>
  <c r="O51" i="9" s="1"/>
  <c r="L52" i="9"/>
  <c r="M52" i="9" s="1"/>
  <c r="N52" i="9"/>
  <c r="O52" i="9" s="1"/>
  <c r="L53" i="9"/>
  <c r="M53" i="9" s="1"/>
  <c r="N53" i="9"/>
  <c r="O53" i="9" s="1"/>
  <c r="L54" i="9"/>
  <c r="M54" i="9" s="1"/>
  <c r="N54" i="9"/>
  <c r="O54" i="9" s="1"/>
  <c r="L55" i="9"/>
  <c r="M55" i="9" s="1"/>
  <c r="N55" i="9"/>
  <c r="O55" i="9" s="1"/>
  <c r="L56" i="9"/>
  <c r="M56" i="9" s="1"/>
  <c r="N56" i="9"/>
  <c r="O56" i="9" s="1"/>
  <c r="L57" i="9"/>
  <c r="M57" i="9" s="1"/>
  <c r="N57" i="9"/>
  <c r="O57" i="9" s="1"/>
  <c r="L58" i="9"/>
  <c r="M58" i="9" s="1"/>
  <c r="N58" i="9"/>
  <c r="O58" i="9" s="1"/>
  <c r="L59" i="9"/>
  <c r="M59" i="9" s="1"/>
  <c r="N59" i="9"/>
  <c r="O59" i="9" s="1"/>
  <c r="L60" i="9"/>
  <c r="M60" i="9" s="1"/>
  <c r="N60" i="9"/>
  <c r="O60" i="9" s="1"/>
  <c r="L61" i="9"/>
  <c r="M61" i="9" s="1"/>
  <c r="N61" i="9"/>
  <c r="O61" i="9" s="1"/>
  <c r="L62" i="9"/>
  <c r="M62" i="9" s="1"/>
  <c r="N62" i="9"/>
  <c r="O62" i="9" s="1"/>
  <c r="L63" i="9"/>
  <c r="M63" i="9" s="1"/>
  <c r="N63" i="9"/>
  <c r="O63" i="9" s="1"/>
  <c r="L64" i="9"/>
  <c r="M64" i="9" s="1"/>
  <c r="N64" i="9"/>
  <c r="O64" i="9" s="1"/>
  <c r="L65" i="9"/>
  <c r="M65" i="9" s="1"/>
  <c r="N65" i="9"/>
  <c r="O65" i="9" s="1"/>
  <c r="L66" i="9"/>
  <c r="M66" i="9" s="1"/>
  <c r="N66" i="9"/>
  <c r="O66" i="9" s="1"/>
  <c r="L67" i="9"/>
  <c r="M67" i="9" s="1"/>
  <c r="N67" i="9"/>
  <c r="O67" i="9" s="1"/>
  <c r="L68" i="9"/>
  <c r="M68" i="9" s="1"/>
  <c r="N68" i="9"/>
  <c r="O68" i="9" s="1"/>
  <c r="L69" i="9"/>
  <c r="M69" i="9" s="1"/>
  <c r="N69" i="9"/>
  <c r="O69" i="9" s="1"/>
  <c r="L70" i="9"/>
  <c r="M70" i="9" s="1"/>
  <c r="N70" i="9"/>
  <c r="O70" i="9" s="1"/>
  <c r="L71" i="9"/>
  <c r="M71" i="9" s="1"/>
  <c r="N71" i="9"/>
  <c r="O71" i="9" s="1"/>
  <c r="L72" i="9"/>
  <c r="M72" i="9" s="1"/>
  <c r="N72" i="9"/>
  <c r="O72" i="9" s="1"/>
  <c r="L73" i="9"/>
  <c r="M73" i="9" s="1"/>
  <c r="N73" i="9"/>
  <c r="O73" i="9" s="1"/>
  <c r="L74" i="9"/>
  <c r="M74" i="9" s="1"/>
  <c r="N74" i="9"/>
  <c r="O74" i="9" s="1"/>
  <c r="L75" i="9"/>
  <c r="M75" i="9" s="1"/>
  <c r="N75" i="9"/>
  <c r="O75" i="9" s="1"/>
  <c r="L76" i="9"/>
  <c r="M76" i="9" s="1"/>
  <c r="N76" i="9"/>
  <c r="O76" i="9" s="1"/>
  <c r="L77" i="9"/>
  <c r="M77" i="9" s="1"/>
  <c r="N77" i="9"/>
  <c r="O77" i="9" s="1"/>
  <c r="L78" i="9"/>
  <c r="M78" i="9" s="1"/>
  <c r="N78" i="9"/>
  <c r="O78" i="9" s="1"/>
  <c r="L79" i="9"/>
  <c r="M79" i="9" s="1"/>
  <c r="N79" i="9"/>
  <c r="O79" i="9" s="1"/>
  <c r="L80" i="9"/>
  <c r="M80" i="9" s="1"/>
  <c r="N80" i="9"/>
  <c r="O80" i="9" s="1"/>
  <c r="L81" i="9"/>
  <c r="M81" i="9" s="1"/>
  <c r="N81" i="9"/>
  <c r="O81" i="9" s="1"/>
  <c r="L82" i="9"/>
  <c r="M82" i="9" s="1"/>
  <c r="N82" i="9"/>
  <c r="O82" i="9" s="1"/>
  <c r="L83" i="9"/>
  <c r="M83" i="9" s="1"/>
  <c r="N83" i="9"/>
  <c r="O83" i="9" s="1"/>
  <c r="L84" i="9"/>
  <c r="M84" i="9" s="1"/>
  <c r="N84" i="9"/>
  <c r="O84" i="9" s="1"/>
  <c r="L85" i="9"/>
  <c r="M85" i="9" s="1"/>
  <c r="N85" i="9"/>
  <c r="O85" i="9" s="1"/>
  <c r="L86" i="9"/>
  <c r="M86" i="9" s="1"/>
  <c r="N86" i="9"/>
  <c r="O86" i="9" s="1"/>
  <c r="L87" i="9"/>
  <c r="M87" i="9" s="1"/>
  <c r="N87" i="9"/>
  <c r="O87" i="9" s="1"/>
  <c r="L88" i="9"/>
  <c r="M88" i="9" s="1"/>
  <c r="N88" i="9"/>
  <c r="O88" i="9" s="1"/>
  <c r="L89" i="9"/>
  <c r="M89" i="9" s="1"/>
  <c r="N89" i="9"/>
  <c r="O89" i="9" s="1"/>
  <c r="L90" i="9"/>
  <c r="M90" i="9" s="1"/>
  <c r="N90" i="9"/>
  <c r="O90" i="9" s="1"/>
  <c r="L91" i="9"/>
  <c r="M91" i="9" s="1"/>
  <c r="N91" i="9"/>
  <c r="O91" i="9" s="1"/>
  <c r="L92" i="9"/>
  <c r="M92" i="9" s="1"/>
  <c r="N92" i="9"/>
  <c r="O92" i="9" s="1"/>
  <c r="L93" i="9"/>
  <c r="M93" i="9" s="1"/>
  <c r="N93" i="9"/>
  <c r="O93" i="9" s="1"/>
  <c r="L94" i="9"/>
  <c r="M94" i="9" s="1"/>
  <c r="N94" i="9"/>
  <c r="O94" i="9" s="1"/>
  <c r="L95" i="9"/>
  <c r="M95" i="9" s="1"/>
  <c r="N95" i="9"/>
  <c r="O95" i="9" s="1"/>
  <c r="L96" i="9"/>
  <c r="M96" i="9" s="1"/>
  <c r="N96" i="9"/>
  <c r="O96" i="9" s="1"/>
  <c r="L97" i="9"/>
  <c r="M97" i="9" s="1"/>
  <c r="N97" i="9"/>
  <c r="O97" i="9" s="1"/>
  <c r="L98" i="9"/>
  <c r="M98" i="9" s="1"/>
  <c r="N98" i="9"/>
  <c r="O98" i="9" s="1"/>
  <c r="L99" i="9"/>
  <c r="M99" i="9" s="1"/>
  <c r="N99" i="9"/>
  <c r="O99" i="9" s="1"/>
  <c r="L100" i="9"/>
  <c r="M100" i="9" s="1"/>
  <c r="N100" i="9"/>
  <c r="O100" i="9" s="1"/>
  <c r="L101" i="9"/>
  <c r="M101" i="9" s="1"/>
  <c r="N101" i="9"/>
  <c r="O101" i="9" s="1"/>
  <c r="L102" i="9"/>
  <c r="M102" i="9" s="1"/>
  <c r="N102" i="9"/>
  <c r="O102" i="9" s="1"/>
  <c r="J2" i="9"/>
  <c r="Q101" i="9" l="1"/>
  <c r="Q102" i="9"/>
  <c r="K101" i="9"/>
  <c r="K102" i="9"/>
  <c r="I101" i="9"/>
  <c r="I102" i="9"/>
  <c r="H2" i="9"/>
  <c r="I2" i="9" s="1"/>
  <c r="J28" i="9"/>
  <c r="K28" i="9" s="1"/>
  <c r="H15" i="9"/>
  <c r="I15" i="9" s="1"/>
  <c r="J15" i="9"/>
  <c r="K15" i="9" s="1"/>
  <c r="P15" i="9"/>
  <c r="Q15" i="9" s="1"/>
  <c r="H16" i="9"/>
  <c r="I16" i="9" s="1"/>
  <c r="J16" i="9"/>
  <c r="K16" i="9" s="1"/>
  <c r="P16" i="9"/>
  <c r="Q16" i="9" s="1"/>
  <c r="H17" i="9"/>
  <c r="I17" i="9" s="1"/>
  <c r="J17" i="9"/>
  <c r="K17" i="9" s="1"/>
  <c r="P17" i="9"/>
  <c r="Q17" i="9" s="1"/>
  <c r="H18" i="9"/>
  <c r="I18" i="9" s="1"/>
  <c r="J18" i="9"/>
  <c r="K18" i="9" s="1"/>
  <c r="P18" i="9"/>
  <c r="Q18" i="9" s="1"/>
  <c r="H19" i="9"/>
  <c r="I19" i="9" s="1"/>
  <c r="J19" i="9"/>
  <c r="K19" i="9" s="1"/>
  <c r="P19" i="9"/>
  <c r="Q19" i="9" s="1"/>
  <c r="H20" i="9"/>
  <c r="I20" i="9" s="1"/>
  <c r="J20" i="9"/>
  <c r="K20" i="9" s="1"/>
  <c r="P20" i="9"/>
  <c r="Q20" i="9" s="1"/>
  <c r="H21" i="9"/>
  <c r="I21" i="9" s="1"/>
  <c r="J21" i="9"/>
  <c r="K21" i="9" s="1"/>
  <c r="P21" i="9"/>
  <c r="Q21" i="9" s="1"/>
  <c r="H22" i="9"/>
  <c r="I22" i="9" s="1"/>
  <c r="J22" i="9"/>
  <c r="K22" i="9" s="1"/>
  <c r="P22" i="9"/>
  <c r="Q22" i="9" s="1"/>
  <c r="H23" i="9"/>
  <c r="I23" i="9" s="1"/>
  <c r="J23" i="9"/>
  <c r="K23" i="9" s="1"/>
  <c r="P23" i="9"/>
  <c r="Q23" i="9" s="1"/>
  <c r="H24" i="9"/>
  <c r="I24" i="9" s="1"/>
  <c r="J24" i="9"/>
  <c r="K24" i="9" s="1"/>
  <c r="P24" i="9"/>
  <c r="Q24" i="9" s="1"/>
  <c r="H25" i="9"/>
  <c r="I25" i="9" s="1"/>
  <c r="J25" i="9"/>
  <c r="K25" i="9" s="1"/>
  <c r="P25" i="9"/>
  <c r="Q25" i="9" s="1"/>
  <c r="H26" i="9"/>
  <c r="I26" i="9" s="1"/>
  <c r="J26" i="9"/>
  <c r="K26" i="9" s="1"/>
  <c r="P26" i="9"/>
  <c r="Q26" i="9" s="1"/>
  <c r="H27" i="9"/>
  <c r="I27" i="9" s="1"/>
  <c r="J27" i="9"/>
  <c r="K27" i="9" s="1"/>
  <c r="P27" i="9"/>
  <c r="Q27" i="9" s="1"/>
  <c r="H28" i="9"/>
  <c r="I28" i="9" s="1"/>
  <c r="P28" i="9"/>
  <c r="Q28" i="9" s="1"/>
  <c r="H29" i="9"/>
  <c r="I29" i="9" s="1"/>
  <c r="J29" i="9"/>
  <c r="K29" i="9" s="1"/>
  <c r="P29" i="9"/>
  <c r="Q29" i="9" s="1"/>
  <c r="H30" i="9"/>
  <c r="I30" i="9" s="1"/>
  <c r="J30" i="9"/>
  <c r="K30" i="9" s="1"/>
  <c r="P30" i="9"/>
  <c r="Q30" i="9" s="1"/>
  <c r="H31" i="9"/>
  <c r="I31" i="9" s="1"/>
  <c r="J31" i="9"/>
  <c r="K31" i="9" s="1"/>
  <c r="P31" i="9"/>
  <c r="Q31" i="9" s="1"/>
  <c r="H32" i="9"/>
  <c r="I32" i="9" s="1"/>
  <c r="J32" i="9"/>
  <c r="K32" i="9" s="1"/>
  <c r="P32" i="9"/>
  <c r="Q32" i="9" s="1"/>
  <c r="H33" i="9"/>
  <c r="I33" i="9" s="1"/>
  <c r="J33" i="9"/>
  <c r="K33" i="9" s="1"/>
  <c r="P33" i="9"/>
  <c r="Q33" i="9" s="1"/>
  <c r="H34" i="9"/>
  <c r="I34" i="9" s="1"/>
  <c r="J34" i="9"/>
  <c r="K34" i="9" s="1"/>
  <c r="P34" i="9"/>
  <c r="Q34" i="9" s="1"/>
  <c r="H35" i="9"/>
  <c r="I35" i="9" s="1"/>
  <c r="J35" i="9"/>
  <c r="K35" i="9" s="1"/>
  <c r="P35" i="9"/>
  <c r="Q35" i="9" s="1"/>
  <c r="H36" i="9"/>
  <c r="I36" i="9" s="1"/>
  <c r="J36" i="9"/>
  <c r="K36" i="9" s="1"/>
  <c r="P36" i="9"/>
  <c r="Q36" i="9" s="1"/>
  <c r="H37" i="9"/>
  <c r="I37" i="9" s="1"/>
  <c r="J37" i="9"/>
  <c r="K37" i="9" s="1"/>
  <c r="P37" i="9"/>
  <c r="Q37" i="9" s="1"/>
  <c r="H38" i="9"/>
  <c r="I38" i="9" s="1"/>
  <c r="J38" i="9"/>
  <c r="K38" i="9" s="1"/>
  <c r="P38" i="9"/>
  <c r="Q38" i="9" s="1"/>
  <c r="H39" i="9"/>
  <c r="I39" i="9" s="1"/>
  <c r="J39" i="9"/>
  <c r="K39" i="9" s="1"/>
  <c r="P39" i="9"/>
  <c r="Q39" i="9" s="1"/>
  <c r="H40" i="9"/>
  <c r="I40" i="9" s="1"/>
  <c r="J40" i="9"/>
  <c r="K40" i="9" s="1"/>
  <c r="P40" i="9"/>
  <c r="Q40" i="9" s="1"/>
  <c r="H41" i="9"/>
  <c r="I41" i="9" s="1"/>
  <c r="J41" i="9"/>
  <c r="K41" i="9" s="1"/>
  <c r="P41" i="9"/>
  <c r="Q41" i="9" s="1"/>
  <c r="H42" i="9"/>
  <c r="I42" i="9" s="1"/>
  <c r="J42" i="9"/>
  <c r="K42" i="9" s="1"/>
  <c r="P42" i="9"/>
  <c r="Q42" i="9" s="1"/>
  <c r="H43" i="9"/>
  <c r="I43" i="9" s="1"/>
  <c r="J43" i="9"/>
  <c r="K43" i="9" s="1"/>
  <c r="P43" i="9"/>
  <c r="Q43" i="9" s="1"/>
  <c r="H44" i="9"/>
  <c r="I44" i="9" s="1"/>
  <c r="J44" i="9"/>
  <c r="K44" i="9" s="1"/>
  <c r="P44" i="9"/>
  <c r="Q44" i="9" s="1"/>
  <c r="H45" i="9"/>
  <c r="I45" i="9" s="1"/>
  <c r="J45" i="9"/>
  <c r="K45" i="9" s="1"/>
  <c r="P45" i="9"/>
  <c r="Q45" i="9" s="1"/>
  <c r="H46" i="9"/>
  <c r="I46" i="9" s="1"/>
  <c r="J46" i="9"/>
  <c r="K46" i="9" s="1"/>
  <c r="P46" i="9"/>
  <c r="Q46" i="9" s="1"/>
  <c r="H47" i="9"/>
  <c r="I47" i="9" s="1"/>
  <c r="J47" i="9"/>
  <c r="K47" i="9" s="1"/>
  <c r="P47" i="9"/>
  <c r="Q47" i="9" s="1"/>
  <c r="H48" i="9"/>
  <c r="I48" i="9" s="1"/>
  <c r="J48" i="9"/>
  <c r="K48" i="9" s="1"/>
  <c r="P48" i="9"/>
  <c r="Q48" i="9" s="1"/>
  <c r="H49" i="9"/>
  <c r="I49" i="9" s="1"/>
  <c r="J49" i="9"/>
  <c r="K49" i="9" s="1"/>
  <c r="P49" i="9"/>
  <c r="Q49" i="9" s="1"/>
  <c r="H50" i="9"/>
  <c r="I50" i="9" s="1"/>
  <c r="J50" i="9"/>
  <c r="K50" i="9" s="1"/>
  <c r="P50" i="9"/>
  <c r="Q50" i="9" s="1"/>
  <c r="H51" i="9"/>
  <c r="I51" i="9" s="1"/>
  <c r="J51" i="9"/>
  <c r="K51" i="9" s="1"/>
  <c r="P51" i="9"/>
  <c r="Q51" i="9" s="1"/>
  <c r="H52" i="9"/>
  <c r="I52" i="9" s="1"/>
  <c r="J52" i="9"/>
  <c r="K52" i="9" s="1"/>
  <c r="P52" i="9"/>
  <c r="Q52" i="9" s="1"/>
  <c r="H53" i="9"/>
  <c r="I53" i="9" s="1"/>
  <c r="J53" i="9"/>
  <c r="K53" i="9" s="1"/>
  <c r="P53" i="9"/>
  <c r="Q53" i="9" s="1"/>
  <c r="H54" i="9"/>
  <c r="I54" i="9" s="1"/>
  <c r="J54" i="9"/>
  <c r="K54" i="9" s="1"/>
  <c r="P54" i="9"/>
  <c r="Q54" i="9" s="1"/>
  <c r="H55" i="9"/>
  <c r="I55" i="9" s="1"/>
  <c r="J55" i="9"/>
  <c r="K55" i="9" s="1"/>
  <c r="P55" i="9"/>
  <c r="Q55" i="9" s="1"/>
  <c r="H56" i="9"/>
  <c r="I56" i="9" s="1"/>
  <c r="J56" i="9"/>
  <c r="K56" i="9" s="1"/>
  <c r="P56" i="9"/>
  <c r="Q56" i="9" s="1"/>
  <c r="H57" i="9"/>
  <c r="I57" i="9" s="1"/>
  <c r="J57" i="9"/>
  <c r="K57" i="9" s="1"/>
  <c r="P57" i="9"/>
  <c r="Q57" i="9" s="1"/>
  <c r="H58" i="9"/>
  <c r="I58" i="9" s="1"/>
  <c r="J58" i="9"/>
  <c r="K58" i="9" s="1"/>
  <c r="P58" i="9"/>
  <c r="Q58" i="9" s="1"/>
  <c r="H59" i="9"/>
  <c r="I59" i="9" s="1"/>
  <c r="J59" i="9"/>
  <c r="K59" i="9" s="1"/>
  <c r="P59" i="9"/>
  <c r="Q59" i="9" s="1"/>
  <c r="H60" i="9"/>
  <c r="I60" i="9" s="1"/>
  <c r="J60" i="9"/>
  <c r="K60" i="9" s="1"/>
  <c r="P60" i="9"/>
  <c r="Q60" i="9" s="1"/>
  <c r="H61" i="9"/>
  <c r="I61" i="9" s="1"/>
  <c r="J61" i="9"/>
  <c r="K61" i="9" s="1"/>
  <c r="P61" i="9"/>
  <c r="Q61" i="9" s="1"/>
  <c r="H62" i="9"/>
  <c r="I62" i="9" s="1"/>
  <c r="J62" i="9"/>
  <c r="K62" i="9" s="1"/>
  <c r="P62" i="9"/>
  <c r="Q62" i="9" s="1"/>
  <c r="H63" i="9"/>
  <c r="I63" i="9" s="1"/>
  <c r="J63" i="9"/>
  <c r="K63" i="9" s="1"/>
  <c r="P63" i="9"/>
  <c r="Q63" i="9" s="1"/>
  <c r="H64" i="9"/>
  <c r="I64" i="9" s="1"/>
  <c r="J64" i="9"/>
  <c r="K64" i="9" s="1"/>
  <c r="P64" i="9"/>
  <c r="Q64" i="9" s="1"/>
  <c r="H65" i="9"/>
  <c r="I65" i="9" s="1"/>
  <c r="J65" i="9"/>
  <c r="K65" i="9" s="1"/>
  <c r="P65" i="9"/>
  <c r="Q65" i="9" s="1"/>
  <c r="H66" i="9"/>
  <c r="I66" i="9" s="1"/>
  <c r="J66" i="9"/>
  <c r="K66" i="9" s="1"/>
  <c r="P66" i="9"/>
  <c r="Q66" i="9" s="1"/>
  <c r="H67" i="9"/>
  <c r="I67" i="9" s="1"/>
  <c r="J67" i="9"/>
  <c r="K67" i="9" s="1"/>
  <c r="P67" i="9"/>
  <c r="Q67" i="9" s="1"/>
  <c r="H68" i="9"/>
  <c r="I68" i="9" s="1"/>
  <c r="J68" i="9"/>
  <c r="K68" i="9" s="1"/>
  <c r="P68" i="9"/>
  <c r="Q68" i="9" s="1"/>
  <c r="H69" i="9"/>
  <c r="I69" i="9" s="1"/>
  <c r="J69" i="9"/>
  <c r="K69" i="9" s="1"/>
  <c r="P69" i="9"/>
  <c r="Q69" i="9" s="1"/>
  <c r="H70" i="9"/>
  <c r="I70" i="9" s="1"/>
  <c r="J70" i="9"/>
  <c r="K70" i="9" s="1"/>
  <c r="P70" i="9"/>
  <c r="Q70" i="9" s="1"/>
  <c r="H71" i="9"/>
  <c r="I71" i="9" s="1"/>
  <c r="J71" i="9"/>
  <c r="K71" i="9" s="1"/>
  <c r="P71" i="9"/>
  <c r="Q71" i="9" s="1"/>
  <c r="H72" i="9"/>
  <c r="I72" i="9" s="1"/>
  <c r="J72" i="9"/>
  <c r="K72" i="9" s="1"/>
  <c r="P72" i="9"/>
  <c r="Q72" i="9" s="1"/>
  <c r="H73" i="9"/>
  <c r="I73" i="9" s="1"/>
  <c r="J73" i="9"/>
  <c r="K73" i="9" s="1"/>
  <c r="P73" i="9"/>
  <c r="Q73" i="9" s="1"/>
  <c r="H74" i="9"/>
  <c r="I74" i="9" s="1"/>
  <c r="J74" i="9"/>
  <c r="K74" i="9" s="1"/>
  <c r="P74" i="9"/>
  <c r="Q74" i="9" s="1"/>
  <c r="H75" i="9"/>
  <c r="I75" i="9" s="1"/>
  <c r="J75" i="9"/>
  <c r="K75" i="9" s="1"/>
  <c r="P75" i="9"/>
  <c r="Q75" i="9" s="1"/>
  <c r="H76" i="9"/>
  <c r="I76" i="9" s="1"/>
  <c r="J76" i="9"/>
  <c r="K76" i="9" s="1"/>
  <c r="P76" i="9"/>
  <c r="Q76" i="9" s="1"/>
  <c r="H77" i="9"/>
  <c r="I77" i="9" s="1"/>
  <c r="J77" i="9"/>
  <c r="K77" i="9" s="1"/>
  <c r="P77" i="9"/>
  <c r="Q77" i="9" s="1"/>
  <c r="H78" i="9"/>
  <c r="I78" i="9" s="1"/>
  <c r="J78" i="9"/>
  <c r="K78" i="9" s="1"/>
  <c r="P78" i="9"/>
  <c r="Q78" i="9" s="1"/>
  <c r="H79" i="9"/>
  <c r="I79" i="9" s="1"/>
  <c r="J79" i="9"/>
  <c r="K79" i="9" s="1"/>
  <c r="P79" i="9"/>
  <c r="Q79" i="9" s="1"/>
  <c r="H80" i="9"/>
  <c r="I80" i="9" s="1"/>
  <c r="J80" i="9"/>
  <c r="K80" i="9" s="1"/>
  <c r="P80" i="9"/>
  <c r="Q80" i="9" s="1"/>
  <c r="H81" i="9"/>
  <c r="I81" i="9" s="1"/>
  <c r="J81" i="9"/>
  <c r="K81" i="9" s="1"/>
  <c r="P81" i="9"/>
  <c r="Q81" i="9" s="1"/>
  <c r="H82" i="9"/>
  <c r="I82" i="9" s="1"/>
  <c r="J82" i="9"/>
  <c r="K82" i="9" s="1"/>
  <c r="P82" i="9"/>
  <c r="Q82" i="9" s="1"/>
  <c r="H83" i="9"/>
  <c r="I83" i="9" s="1"/>
  <c r="J83" i="9"/>
  <c r="K83" i="9" s="1"/>
  <c r="P83" i="9"/>
  <c r="Q83" i="9" s="1"/>
  <c r="H84" i="9"/>
  <c r="I84" i="9" s="1"/>
  <c r="J84" i="9"/>
  <c r="K84" i="9" s="1"/>
  <c r="P84" i="9"/>
  <c r="Q84" i="9" s="1"/>
  <c r="H85" i="9"/>
  <c r="I85" i="9" s="1"/>
  <c r="J85" i="9"/>
  <c r="K85" i="9" s="1"/>
  <c r="P85" i="9"/>
  <c r="Q85" i="9" s="1"/>
  <c r="H86" i="9"/>
  <c r="I86" i="9" s="1"/>
  <c r="J86" i="9"/>
  <c r="K86" i="9" s="1"/>
  <c r="P86" i="9"/>
  <c r="Q86" i="9" s="1"/>
  <c r="H87" i="9"/>
  <c r="I87" i="9" s="1"/>
  <c r="J87" i="9"/>
  <c r="K87" i="9" s="1"/>
  <c r="P87" i="9"/>
  <c r="Q87" i="9" s="1"/>
  <c r="H88" i="9"/>
  <c r="I88" i="9" s="1"/>
  <c r="J88" i="9"/>
  <c r="K88" i="9" s="1"/>
  <c r="P88" i="9"/>
  <c r="Q88" i="9" s="1"/>
  <c r="H89" i="9"/>
  <c r="I89" i="9" s="1"/>
  <c r="J89" i="9"/>
  <c r="K89" i="9" s="1"/>
  <c r="P89" i="9"/>
  <c r="Q89" i="9" s="1"/>
  <c r="H90" i="9"/>
  <c r="I90" i="9" s="1"/>
  <c r="J90" i="9"/>
  <c r="K90" i="9" s="1"/>
  <c r="P90" i="9"/>
  <c r="Q90" i="9" s="1"/>
  <c r="H91" i="9"/>
  <c r="I91" i="9" s="1"/>
  <c r="J91" i="9"/>
  <c r="K91" i="9" s="1"/>
  <c r="P91" i="9"/>
  <c r="Q91" i="9" s="1"/>
  <c r="H92" i="9"/>
  <c r="I92" i="9" s="1"/>
  <c r="J92" i="9"/>
  <c r="K92" i="9" s="1"/>
  <c r="P92" i="9"/>
  <c r="Q92" i="9" s="1"/>
  <c r="H93" i="9"/>
  <c r="I93" i="9" s="1"/>
  <c r="J93" i="9"/>
  <c r="K93" i="9" s="1"/>
  <c r="P93" i="9"/>
  <c r="Q93" i="9" s="1"/>
  <c r="H94" i="9"/>
  <c r="I94" i="9" s="1"/>
  <c r="J94" i="9"/>
  <c r="K94" i="9" s="1"/>
  <c r="P94" i="9"/>
  <c r="Q94" i="9" s="1"/>
  <c r="H95" i="9"/>
  <c r="I95" i="9" s="1"/>
  <c r="J95" i="9"/>
  <c r="K95" i="9" s="1"/>
  <c r="P95" i="9"/>
  <c r="Q95" i="9" s="1"/>
  <c r="H96" i="9"/>
  <c r="I96" i="9" s="1"/>
  <c r="J96" i="9"/>
  <c r="K96" i="9" s="1"/>
  <c r="P96" i="9"/>
  <c r="Q96" i="9" s="1"/>
  <c r="H97" i="9"/>
  <c r="I97" i="9" s="1"/>
  <c r="J97" i="9"/>
  <c r="K97" i="9" s="1"/>
  <c r="P97" i="9"/>
  <c r="Q97" i="9" s="1"/>
  <c r="H98" i="9"/>
  <c r="I98" i="9" s="1"/>
  <c r="J98" i="9"/>
  <c r="K98" i="9" s="1"/>
  <c r="P98" i="9"/>
  <c r="Q98" i="9" s="1"/>
  <c r="H99" i="9"/>
  <c r="I99" i="9" s="1"/>
  <c r="J99" i="9"/>
  <c r="K99" i="9" s="1"/>
  <c r="P99" i="9"/>
  <c r="Q99" i="9" s="1"/>
  <c r="H100" i="9"/>
  <c r="I100" i="9" s="1"/>
  <c r="J100" i="9"/>
  <c r="K100" i="9" s="1"/>
  <c r="P100" i="9"/>
  <c r="Q100" i="9" s="1"/>
  <c r="J3" i="9"/>
  <c r="K3" i="9" s="1"/>
  <c r="J4" i="9"/>
  <c r="K4" i="9" s="1"/>
  <c r="J5" i="9"/>
  <c r="K5" i="9" s="1"/>
  <c r="J6" i="9"/>
  <c r="K6" i="9" s="1"/>
  <c r="J7" i="9"/>
  <c r="K7" i="9" s="1"/>
  <c r="J8" i="9"/>
  <c r="K8" i="9" s="1"/>
  <c r="J9" i="9"/>
  <c r="K9" i="9" s="1"/>
  <c r="J10" i="9"/>
  <c r="J11" i="9"/>
  <c r="K11" i="9" s="1"/>
  <c r="J12" i="9"/>
  <c r="K12" i="9" s="1"/>
  <c r="J13" i="9"/>
  <c r="K13" i="9" s="1"/>
  <c r="J14" i="9"/>
  <c r="K14" i="9" s="1"/>
  <c r="K2" i="9"/>
  <c r="H7" i="9"/>
  <c r="I7" i="9" s="1"/>
  <c r="H8" i="9"/>
  <c r="I8" i="9" s="1"/>
  <c r="H9" i="9"/>
  <c r="I9" i="9" s="1"/>
  <c r="H10" i="9"/>
  <c r="I10" i="9" s="1"/>
  <c r="H11" i="9"/>
  <c r="I11" i="9" s="1"/>
  <c r="H12" i="9"/>
  <c r="I12" i="9" s="1"/>
  <c r="H13" i="9"/>
  <c r="I13" i="9" s="1"/>
  <c r="H14" i="9"/>
  <c r="I14" i="9" s="1"/>
  <c r="H3" i="9"/>
  <c r="I3" i="9" s="1"/>
  <c r="H4" i="9"/>
  <c r="I4" i="9" s="1"/>
  <c r="H5" i="9"/>
  <c r="I5" i="9" s="1"/>
  <c r="H6" i="9"/>
  <c r="I6" i="9" s="1"/>
  <c r="G4" i="13"/>
  <c r="P2" i="9" s="1"/>
  <c r="Q2" i="9" s="1"/>
  <c r="G6" i="15"/>
  <c r="N2" i="9" s="1"/>
  <c r="O2" i="9" s="1"/>
  <c r="L5" i="9"/>
  <c r="M5" i="9" s="1"/>
  <c r="A4" i="12"/>
  <c r="A20" i="12"/>
  <c r="B20" i="12" s="1"/>
  <c r="A19" i="12"/>
  <c r="B19" i="12" s="1"/>
  <c r="A18" i="12"/>
  <c r="B18" i="12" s="1"/>
  <c r="A17" i="12"/>
  <c r="B17" i="12" s="1"/>
  <c r="A16" i="12"/>
  <c r="B16" i="12" s="1"/>
  <c r="A15" i="12"/>
  <c r="B15" i="12" s="1"/>
  <c r="A14" i="12"/>
  <c r="B14" i="12" s="1"/>
  <c r="A13" i="12"/>
  <c r="B13" i="12" s="1"/>
  <c r="A12" i="12"/>
  <c r="B12" i="12" s="1"/>
  <c r="A11" i="12"/>
  <c r="B11" i="12" s="1"/>
  <c r="A10" i="12"/>
  <c r="B10" i="12" s="1"/>
  <c r="A9" i="12"/>
  <c r="B9" i="12" s="1"/>
  <c r="A8" i="12"/>
  <c r="B8" i="12" s="1"/>
  <c r="A7" i="12"/>
  <c r="B7" i="12" s="1"/>
  <c r="A6" i="12"/>
  <c r="B6" i="12" s="1"/>
  <c r="A5" i="12"/>
  <c r="B5" i="12" s="1"/>
  <c r="A3" i="12"/>
  <c r="A2" i="12"/>
  <c r="G19" i="13"/>
  <c r="P11" i="9" s="1"/>
  <c r="Q11" i="9" s="1"/>
  <c r="G20" i="13"/>
  <c r="G21" i="13"/>
  <c r="P9" i="9"/>
  <c r="Q9" i="9" s="1"/>
  <c r="G25" i="13"/>
  <c r="P8" i="9" s="1"/>
  <c r="Q8" i="9" s="1"/>
  <c r="G26" i="13"/>
  <c r="P7" i="9" s="1"/>
  <c r="Q7" i="9" s="1"/>
  <c r="G27" i="13"/>
  <c r="G28" i="13"/>
  <c r="G7" i="13"/>
  <c r="G8" i="13"/>
  <c r="P4" i="9" s="1"/>
  <c r="Q4" i="9" s="1"/>
  <c r="G9" i="13"/>
  <c r="G14" i="13"/>
  <c r="P13" i="9" s="1"/>
  <c r="Q13" i="9" s="1"/>
  <c r="G15" i="13"/>
  <c r="P14" i="9" s="1"/>
  <c r="Q14" i="9" s="1"/>
  <c r="G16" i="13"/>
  <c r="P12" i="9" s="1"/>
  <c r="Q12" i="9" s="1"/>
  <c r="G22" i="15"/>
  <c r="G23" i="15"/>
  <c r="G24" i="15"/>
  <c r="G25" i="15"/>
  <c r="G26" i="15"/>
  <c r="G27" i="15"/>
  <c r="G28" i="15"/>
  <c r="G21" i="15"/>
  <c r="G18" i="15"/>
  <c r="L10" i="9" s="1"/>
  <c r="M10" i="9" s="1"/>
  <c r="G10" i="15"/>
  <c r="L6" i="9" s="1"/>
  <c r="M6" i="9" s="1"/>
  <c r="G11" i="15"/>
  <c r="L7" i="9" s="1"/>
  <c r="M7" i="9" s="1"/>
  <c r="L8" i="9"/>
  <c r="M8" i="9" s="1"/>
  <c r="G16" i="15"/>
  <c r="L4" i="9" s="1"/>
  <c r="M4" i="9" s="1"/>
  <c r="G17" i="15"/>
  <c r="L9" i="9" s="1"/>
  <c r="M9" i="9" s="1"/>
  <c r="N5" i="9" l="1"/>
  <c r="O5" i="9" s="1"/>
  <c r="N4" i="9"/>
  <c r="O4" i="9" s="1"/>
  <c r="R4" i="9" s="1"/>
  <c r="I2" i="12" s="1"/>
  <c r="N3" i="9"/>
  <c r="O3" i="9" s="1"/>
  <c r="P5" i="9"/>
  <c r="Q5" i="9" s="1"/>
  <c r="P3" i="9"/>
  <c r="Q3" i="9" s="1"/>
  <c r="P10" i="9"/>
  <c r="Q10" i="9" s="1"/>
  <c r="R10" i="9" s="1"/>
  <c r="O3" i="12" s="1"/>
  <c r="P6" i="9"/>
  <c r="Q6" i="9" s="1"/>
  <c r="R6" i="9" s="1"/>
  <c r="L2" i="9"/>
  <c r="M2" i="9" s="1"/>
  <c r="R2" i="9" s="1"/>
  <c r="R55" i="9"/>
  <c r="F15" i="12" s="1"/>
  <c r="R61" i="9"/>
  <c r="L16" i="12" s="1"/>
  <c r="R93" i="9"/>
  <c r="R56" i="9"/>
  <c r="I15" i="12" s="1"/>
  <c r="R84" i="9"/>
  <c r="R21" i="9"/>
  <c r="L6" i="12" s="1"/>
  <c r="R31" i="9"/>
  <c r="F9" i="12" s="1"/>
  <c r="R87" i="9"/>
  <c r="R59" i="9"/>
  <c r="F16" i="12" s="1"/>
  <c r="R54" i="9"/>
  <c r="O14" i="12" s="1"/>
  <c r="R50" i="9"/>
  <c r="O13" i="12" s="1"/>
  <c r="R92" i="9"/>
  <c r="R46" i="9"/>
  <c r="O12" i="12" s="1"/>
  <c r="R27" i="9"/>
  <c r="F8" i="12" s="1"/>
  <c r="R20" i="9"/>
  <c r="I6" i="12" s="1"/>
  <c r="R15" i="9"/>
  <c r="F5" i="12" s="1"/>
  <c r="R51" i="9"/>
  <c r="F14" i="12" s="1"/>
  <c r="R39" i="9"/>
  <c r="F11" i="12" s="1"/>
  <c r="R79" i="9"/>
  <c r="R34" i="9"/>
  <c r="O9" i="12" s="1"/>
  <c r="R86" i="9"/>
  <c r="R77" i="9"/>
  <c r="L20" i="12" s="1"/>
  <c r="R62" i="9"/>
  <c r="O16" i="12" s="1"/>
  <c r="R80" i="9"/>
  <c r="R52" i="9"/>
  <c r="I14" i="12" s="1"/>
  <c r="R45" i="9"/>
  <c r="L12" i="12" s="1"/>
  <c r="R81" i="9"/>
  <c r="R40" i="9"/>
  <c r="I11" i="12" s="1"/>
  <c r="R36" i="9"/>
  <c r="I10" i="12" s="1"/>
  <c r="R32" i="9"/>
  <c r="I9" i="12" s="1"/>
  <c r="R26" i="9"/>
  <c r="O7" i="12" s="1"/>
  <c r="R18" i="9"/>
  <c r="O5" i="12" s="1"/>
  <c r="R100" i="9"/>
  <c r="R76" i="9"/>
  <c r="I20" i="12" s="1"/>
  <c r="R66" i="9"/>
  <c r="O17" i="12" s="1"/>
  <c r="R65" i="9"/>
  <c r="L17" i="12" s="1"/>
  <c r="R48" i="9"/>
  <c r="I13" i="12" s="1"/>
  <c r="R89" i="9"/>
  <c r="R88" i="9"/>
  <c r="R75" i="9"/>
  <c r="F20" i="12" s="1"/>
  <c r="R60" i="9"/>
  <c r="I16" i="12" s="1"/>
  <c r="R47" i="9"/>
  <c r="F13" i="12" s="1"/>
  <c r="R35" i="9"/>
  <c r="F10" i="12" s="1"/>
  <c r="R22" i="9"/>
  <c r="O6" i="12" s="1"/>
  <c r="R94" i="9"/>
  <c r="R83" i="9"/>
  <c r="R71" i="9"/>
  <c r="F19" i="12" s="1"/>
  <c r="R64" i="9"/>
  <c r="I17" i="12" s="1"/>
  <c r="R43" i="9"/>
  <c r="F12" i="12" s="1"/>
  <c r="R99" i="9"/>
  <c r="R98" i="9"/>
  <c r="R82" i="9"/>
  <c r="R78" i="9"/>
  <c r="O20" i="12" s="1"/>
  <c r="R70" i="9"/>
  <c r="O18" i="12" s="1"/>
  <c r="R25" i="9"/>
  <c r="L7" i="12" s="1"/>
  <c r="R74" i="9"/>
  <c r="O19" i="12" s="1"/>
  <c r="R63" i="9"/>
  <c r="F17" i="12" s="1"/>
  <c r="R42" i="9"/>
  <c r="O11" i="12" s="1"/>
  <c r="R38" i="9"/>
  <c r="O10" i="12" s="1"/>
  <c r="R37" i="9"/>
  <c r="L10" i="12" s="1"/>
  <c r="R30" i="9"/>
  <c r="O8" i="12" s="1"/>
  <c r="R24" i="9"/>
  <c r="I7" i="12" s="1"/>
  <c r="R17" i="9"/>
  <c r="L5" i="12" s="1"/>
  <c r="R97" i="9"/>
  <c r="R91" i="9"/>
  <c r="R85" i="9"/>
  <c r="R69" i="9"/>
  <c r="L18" i="12" s="1"/>
  <c r="R67" i="9"/>
  <c r="F18" i="12" s="1"/>
  <c r="R58" i="9"/>
  <c r="O15" i="12" s="1"/>
  <c r="R53" i="9"/>
  <c r="L14" i="12" s="1"/>
  <c r="R49" i="9"/>
  <c r="L13" i="12" s="1"/>
  <c r="R41" i="9"/>
  <c r="L11" i="12" s="1"/>
  <c r="R33" i="9"/>
  <c r="L9" i="12" s="1"/>
  <c r="R29" i="9"/>
  <c r="L8" i="12" s="1"/>
  <c r="R28" i="9"/>
  <c r="I8" i="12" s="1"/>
  <c r="R16" i="9"/>
  <c r="I5" i="12" s="1"/>
  <c r="R90" i="9"/>
  <c r="R73" i="9"/>
  <c r="L19" i="12" s="1"/>
  <c r="R57" i="9"/>
  <c r="L15" i="12" s="1"/>
  <c r="R96" i="9"/>
  <c r="R95" i="9"/>
  <c r="R72" i="9"/>
  <c r="I19" i="12" s="1"/>
  <c r="R68" i="9"/>
  <c r="I18" i="12" s="1"/>
  <c r="R44" i="9"/>
  <c r="I12" i="12" s="1"/>
  <c r="R23" i="9"/>
  <c r="F7" i="12" s="1"/>
  <c r="R19" i="9"/>
  <c r="F6" i="12" s="1"/>
  <c r="R12" i="9"/>
  <c r="I4" i="12" s="1"/>
  <c r="R13" i="9"/>
  <c r="L4" i="12" s="1"/>
  <c r="R14" i="9"/>
  <c r="O4" i="12" s="1"/>
  <c r="R11" i="9"/>
  <c r="F4" i="12" s="1"/>
  <c r="R7" i="9"/>
  <c r="R8" i="9"/>
  <c r="I3" i="12" s="1"/>
  <c r="R9" i="9"/>
  <c r="L3" i="12" s="1"/>
  <c r="S6" i="9" l="1"/>
  <c r="O2" i="12"/>
  <c r="T7" i="9"/>
  <c r="F3" i="12"/>
  <c r="R5" i="9"/>
  <c r="L2" i="12" s="1"/>
  <c r="R3" i="9"/>
  <c r="B2" i="12"/>
  <c r="S3" i="9" l="1"/>
  <c r="F2" i="12"/>
  <c r="T4" i="9"/>
  <c r="T5" i="9"/>
  <c r="T3" i="9"/>
  <c r="B3" i="12"/>
  <c r="B4" i="12" l="1"/>
  <c r="C4" i="12" l="1"/>
  <c r="C3" i="12"/>
  <c r="C12" i="12"/>
  <c r="C16" i="12"/>
  <c r="C14" i="12"/>
  <c r="C11" i="12"/>
  <c r="C18" i="12"/>
  <c r="C20" i="12"/>
  <c r="C15" i="12"/>
  <c r="C9" i="12"/>
  <c r="C8" i="12"/>
  <c r="C10" i="12"/>
  <c r="C17" i="12"/>
  <c r="C6" i="12"/>
  <c r="C7" i="12"/>
  <c r="C19" i="12"/>
  <c r="C2" i="12"/>
  <c r="C13" i="12"/>
  <c r="C5" i="12"/>
</calcChain>
</file>

<file path=xl/sharedStrings.xml><?xml version="1.0" encoding="utf-8"?>
<sst xmlns="http://schemas.openxmlformats.org/spreadsheetml/2006/main" count="99" uniqueCount="43">
  <si>
    <t>First Name</t>
  </si>
  <si>
    <t>Last Name</t>
  </si>
  <si>
    <t>Gender</t>
  </si>
  <si>
    <t>Date of Birth</t>
  </si>
  <si>
    <t>F</t>
  </si>
  <si>
    <t>Total</t>
  </si>
  <si>
    <t>EG1</t>
  </si>
  <si>
    <t>Team</t>
  </si>
  <si>
    <t>Score</t>
  </si>
  <si>
    <t>Bib Number</t>
  </si>
  <si>
    <t>Team Name</t>
  </si>
  <si>
    <t>Team 1</t>
  </si>
  <si>
    <t>Lane</t>
  </si>
  <si>
    <t>Bib</t>
  </si>
  <si>
    <t>Time</t>
  </si>
  <si>
    <t>Heat</t>
  </si>
  <si>
    <t>Pool</t>
  </si>
  <si>
    <t>Add as many pools as required. Do not change any columns.</t>
  </si>
  <si>
    <t>Add as many pools/heats as required. Do not change any columns.</t>
  </si>
  <si>
    <t>Round 1</t>
  </si>
  <si>
    <t>Round 2</t>
  </si>
  <si>
    <t>Round 3</t>
  </si>
  <si>
    <t>Round 4</t>
  </si>
  <si>
    <t>Best</t>
  </si>
  <si>
    <t>Rank Girls</t>
  </si>
  <si>
    <t>Rank Boys</t>
  </si>
  <si>
    <t>Place</t>
  </si>
  <si>
    <t>Example</t>
  </si>
  <si>
    <t>60m</t>
  </si>
  <si>
    <t>Long Jump</t>
  </si>
  <si>
    <t>Standing LJ</t>
  </si>
  <si>
    <t>Shot</t>
  </si>
  <si>
    <t>Event:</t>
  </si>
  <si>
    <t>(select from dropdown)</t>
  </si>
  <si>
    <t>2-Lap</t>
  </si>
  <si>
    <t>60m Points</t>
  </si>
  <si>
    <t>2-Lap Points</t>
  </si>
  <si>
    <t>LJ Points</t>
  </si>
  <si>
    <t>SLJ Points</t>
  </si>
  <si>
    <t>Shot Points</t>
  </si>
  <si>
    <t>Athlete</t>
  </si>
  <si>
    <t>Super</t>
  </si>
  <si>
    <t>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</si>
</sst>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2" fontId="10" fillId="0" borderId="3" xfId="2" applyNumberFormat="1" applyFont="1" applyFill="1" applyBorder="1" applyAlignment="1" applyProtection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0" fillId="0" borderId="1" xfId="2" applyNumberFormat="1" applyFont="1" applyFill="1" applyBorder="1" applyAlignment="1" applyProtection="1">
      <alignment horizontal="center"/>
    </xf>
    <xf numFmtId="2" fontId="10" fillId="0" borderId="1" xfId="2" applyNumberFormat="1" applyFont="1" applyFill="1" applyBorder="1" applyAlignment="1" applyProtection="1">
      <alignment horizontal="center"/>
    </xf>
    <xf numFmtId="0" fontId="10" fillId="0" borderId="1" xfId="2" applyNumberFormat="1" applyFont="1" applyFill="1" applyBorder="1" applyAlignment="1" applyProtection="1">
      <alignment horizontal="center"/>
      <protection locked="0"/>
    </xf>
    <xf numFmtId="0" fontId="10" fillId="0" borderId="1" xfId="2" applyFont="1" applyFill="1" applyBorder="1" applyAlignment="1" applyProtection="1">
      <alignment horizontal="center"/>
      <protection locked="0"/>
    </xf>
    <xf numFmtId="14" fontId="10" fillId="0" borderId="1" xfId="2" applyNumberFormat="1" applyFont="1" applyFill="1" applyBorder="1" applyAlignment="1" applyProtection="1">
      <alignment horizontal="center"/>
      <protection locked="0"/>
    </xf>
    <xf numFmtId="0" fontId="10" fillId="0" borderId="8" xfId="2" applyFont="1" applyFill="1" applyBorder="1" applyAlignment="1" applyProtection="1">
      <alignment horizontal="center"/>
      <protection locked="0"/>
    </xf>
    <xf numFmtId="1" fontId="11" fillId="0" borderId="2" xfId="0" applyNumberFormat="1" applyFont="1" applyBorder="1" applyProtection="1">
      <protection locked="0"/>
    </xf>
    <xf numFmtId="164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14" fontId="12" fillId="0" borderId="1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2" borderId="5" xfId="0" applyFont="1" applyFill="1" applyBorder="1"/>
    <xf numFmtId="164" fontId="14" fillId="0" borderId="5" xfId="0" applyNumberFormat="1" applyFont="1" applyBorder="1" applyAlignment="1">
      <alignment horizontal="center"/>
    </xf>
    <xf numFmtId="1" fontId="14" fillId="0" borderId="4" xfId="0" applyNumberFormat="1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12" fillId="0" borderId="8" xfId="0" applyNumberFormat="1" applyFont="1" applyBorder="1" applyAlignment="1">
      <alignment horizontal="center"/>
    </xf>
    <xf numFmtId="0" fontId="12" fillId="0" borderId="3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2" borderId="3" xfId="0" applyFont="1" applyFill="1" applyBorder="1"/>
    <xf numFmtId="164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2" fontId="14" fillId="0" borderId="3" xfId="2" applyNumberFormat="1" applyFont="1" applyFill="1" applyBorder="1" applyAlignment="1" applyProtection="1">
      <alignment horizontal="center"/>
    </xf>
    <xf numFmtId="1" fontId="14" fillId="0" borderId="1" xfId="2" applyNumberFormat="1" applyFont="1" applyFill="1" applyBorder="1" applyAlignment="1" applyProtection="1">
      <alignment horizontal="center"/>
    </xf>
    <xf numFmtId="2" fontId="14" fillId="0" borderId="1" xfId="2" applyNumberFormat="1" applyFont="1" applyFill="1" applyBorder="1" applyAlignment="1" applyProtection="1">
      <alignment horizontal="center"/>
    </xf>
    <xf numFmtId="1" fontId="12" fillId="0" borderId="1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/>
    </xf>
    <xf numFmtId="0" fontId="14" fillId="0" borderId="0" xfId="2" applyNumberFormat="1" applyFont="1" applyFill="1" applyBorder="1" applyAlignment="1" applyProtection="1">
      <alignment horizontal="left"/>
      <protection locked="0"/>
    </xf>
    <xf numFmtId="0" fontId="14" fillId="0" borderId="0" xfId="2" applyFont="1" applyFill="1" applyBorder="1" applyAlignment="1" applyProtection="1">
      <protection locked="0"/>
    </xf>
    <xf numFmtId="0" fontId="12" fillId="2" borderId="2" xfId="0" applyFont="1" applyFill="1" applyBorder="1"/>
    <xf numFmtId="164" fontId="14" fillId="0" borderId="2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2" fontId="14" fillId="0" borderId="2" xfId="2" applyNumberFormat="1" applyFont="1" applyFill="1" applyBorder="1" applyAlignment="1" applyProtection="1">
      <alignment horizontal="center"/>
    </xf>
    <xf numFmtId="1" fontId="14" fillId="0" borderId="0" xfId="2" applyNumberFormat="1" applyFont="1" applyFill="1" applyBorder="1" applyAlignment="1" applyProtection="1">
      <alignment horizontal="center"/>
    </xf>
    <xf numFmtId="2" fontId="14" fillId="0" borderId="0" xfId="2" applyNumberFormat="1" applyFont="1" applyFill="1" applyBorder="1" applyAlignment="1" applyProtection="1">
      <alignment horizontal="center"/>
    </xf>
    <xf numFmtId="1" fontId="12" fillId="0" borderId="0" xfId="0" applyNumberFormat="1" applyFont="1" applyAlignment="1">
      <alignment horizontal="center" vertical="center" wrapText="1"/>
    </xf>
    <xf numFmtId="1" fontId="15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Protection="1">
      <protection locked="0"/>
    </xf>
    <xf numFmtId="0" fontId="11" fillId="0" borderId="2" xfId="0" applyFont="1" applyBorder="1" applyProtection="1">
      <protection locked="0"/>
    </xf>
    <xf numFmtId="0" fontId="14" fillId="0" borderId="1" xfId="2" applyNumberFormat="1" applyFont="1" applyFill="1" applyBorder="1" applyAlignment="1" applyProtection="1">
      <alignment horizontal="left"/>
      <protection locked="0"/>
    </xf>
    <xf numFmtId="0" fontId="14" fillId="0" borderId="1" xfId="2" applyFont="1" applyFill="1" applyBorder="1" applyAlignment="1" applyProtection="1">
      <protection locked="0"/>
    </xf>
    <xf numFmtId="0" fontId="12" fillId="0" borderId="1" xfId="0" applyFont="1" applyBorder="1" applyAlignment="1">
      <alignment horizontal="center"/>
    </xf>
    <xf numFmtId="0" fontId="11" fillId="0" borderId="3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14" fillId="0" borderId="0" xfId="2" applyFont="1" applyFill="1" applyBorder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4" fontId="12" fillId="0" borderId="2" xfId="0" applyNumberFormat="1" applyFont="1" applyBorder="1"/>
    <xf numFmtId="164" fontId="12" fillId="0" borderId="0" xfId="0" applyNumberFormat="1" applyFont="1"/>
    <xf numFmtId="2" fontId="12" fillId="0" borderId="2" xfId="0" applyNumberFormat="1" applyFont="1" applyBorder="1"/>
    <xf numFmtId="0" fontId="15" fillId="0" borderId="2" xfId="0" applyFont="1" applyBorder="1"/>
    <xf numFmtId="164" fontId="12" fillId="0" borderId="3" xfId="0" applyNumberFormat="1" applyFont="1" applyBorder="1"/>
    <xf numFmtId="164" fontId="12" fillId="0" borderId="1" xfId="0" applyNumberFormat="1" applyFont="1" applyBorder="1"/>
    <xf numFmtId="2" fontId="12" fillId="0" borderId="3" xfId="0" applyNumberFormat="1" applyFont="1" applyBorder="1"/>
    <xf numFmtId="0" fontId="15" fillId="0" borderId="3" xfId="0" applyFont="1" applyBorder="1"/>
    <xf numFmtId="1" fontId="12" fillId="0" borderId="0" xfId="0" applyNumberFormat="1" applyFont="1"/>
    <xf numFmtId="2" fontId="12" fillId="0" borderId="0" xfId="0" applyNumberFormat="1" applyFont="1"/>
    <xf numFmtId="0" fontId="6" fillId="2" borderId="3" xfId="0" applyFont="1" applyFill="1" applyBorder="1"/>
    <xf numFmtId="2" fontId="6" fillId="0" borderId="8" xfId="0" applyNumberFormat="1" applyFont="1" applyBorder="1" applyAlignment="1">
      <alignment horizontal="center"/>
    </xf>
    <xf numFmtId="0" fontId="6" fillId="0" borderId="3" xfId="0" applyFont="1" applyBorder="1" applyProtection="1">
      <protection locked="0"/>
    </xf>
    <xf numFmtId="0" fontId="6" fillId="0" borderId="1" xfId="0" applyFont="1" applyBorder="1" applyProtection="1"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2" fontId="9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2" fontId="12" fillId="0" borderId="0" xfId="0" applyNumberFormat="1" applyFont="1" applyAlignment="1" applyProtection="1">
      <alignment horizontal="center"/>
      <protection locked="0"/>
    </xf>
    <xf numFmtId="0" fontId="2" fillId="0" borderId="0" xfId="2" applyNumberFormat="1" applyFill="1" applyBorder="1" applyAlignment="1" applyProtection="1">
      <alignment horizontal="center"/>
      <protection locked="0"/>
    </xf>
    <xf numFmtId="2" fontId="12" fillId="0" borderId="0" xfId="0" applyNumberFormat="1" applyFont="1" applyProtection="1">
      <protection locked="0"/>
    </xf>
    <xf numFmtId="0" fontId="16" fillId="0" borderId="0" xfId="0" applyFont="1" applyAlignment="1">
      <alignment horizontal="left"/>
    </xf>
    <xf numFmtId="164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4" fontId="14" fillId="0" borderId="0" xfId="2" applyNumberFormat="1" applyFont="1" applyFill="1" applyBorder="1" applyAlignment="1" applyProtection="1">
      <protection locked="0"/>
    </xf>
    <xf numFmtId="14" fontId="14" fillId="0" borderId="1" xfId="2" applyNumberFormat="1" applyFont="1" applyFill="1" applyBorder="1" applyAlignment="1" applyProtection="1">
      <protection locked="0"/>
    </xf>
    <xf numFmtId="2" fontId="12" fillId="0" borderId="0" xfId="0" applyNumberFormat="1" applyFont="1" applyAlignment="1">
      <alignment horizontal="center"/>
    </xf>
    <xf numFmtId="2" fontId="7" fillId="3" borderId="7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Alignment="1">
      <alignment horizontal="left"/>
    </xf>
    <xf numFmtId="1" fontId="0" fillId="0" borderId="0" xfId="0" applyNumberFormat="1"/>
  </cellXfs>
  <cellStyles count="5">
    <cellStyle name="Normal" xfId="0" builtinId="0"/>
    <cellStyle name="Normal 2" xfId="1" xr:uid="{4F240439-729D-4BAD-8ECD-25B9DBC0A1B4}"/>
    <cellStyle name="Normal 3" xfId="2" xr:uid="{43E62A2B-62CD-408B-83E4-263D4E1FF85D}"/>
    <cellStyle name="Normal 4" xfId="3" xr:uid="{10DEB8B0-EB36-43C2-A501-DF5D5DFC6B52}"/>
    <cellStyle name="Normal 5" xfId="4" xr:uid="{99D9C4EA-DFBE-4E17-8EE9-3C087D52C766}"/>
  </cellStyles>
  <dxfs count="23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7846-5D58-4186-A495-6E3D76FB3951}">
  <sheetPr>
    <pageSetUpPr fitToPage="1"/>
  </sheetPr>
  <dimension ref="A1:CB102"/>
  <sheetViews>
    <sheetView showZeros="0" tabSelected="1" zoomScaleNormal="100" zoomScaleSheetLayoutView="110" workbookViewId="0">
      <selection activeCell="E11" sqref="E11"/>
    </sheetView>
  </sheetViews>
  <sheetFormatPr defaultRowHeight="15.5" x14ac:dyDescent="0.35"/>
  <cols>
    <col min="1" max="1" width="12.54296875" style="76" bestFit="1" customWidth="1"/>
    <col min="2" max="2" width="9.7265625" style="76" bestFit="1" customWidth="1"/>
    <col min="3" max="3" width="9.453125" style="76" bestFit="1" customWidth="1"/>
    <col min="4" max="4" width="7" style="76" bestFit="1" customWidth="1"/>
    <col min="5" max="5" width="15.54296875" style="75" bestFit="1" customWidth="1"/>
    <col min="6" max="6" width="10.81640625" style="76" bestFit="1" customWidth="1"/>
    <col min="7" max="7" width="3.26953125" style="56" customWidth="1"/>
    <col min="8" max="8" width="8.7265625" style="77"/>
    <col min="9" max="9" width="9.36328125" style="85" bestFit="1" customWidth="1"/>
    <col min="10" max="10" width="8.7265625" style="78"/>
    <col min="11" max="11" width="10.81640625" style="85" bestFit="1" customWidth="1"/>
    <col min="12" max="12" width="9.81640625" style="79" bestFit="1" customWidth="1"/>
    <col min="13" max="13" width="9.81640625" style="85" customWidth="1"/>
    <col min="14" max="14" width="10.1796875" style="86" bestFit="1" customWidth="1"/>
    <col min="15" max="15" width="10.81640625" style="85" bestFit="1" customWidth="1"/>
    <col min="16" max="16" width="8.7265625" style="79"/>
    <col min="17" max="17" width="11.7265625" style="85" bestFit="1" customWidth="1"/>
    <col min="18" max="18" width="8.7265625" style="80"/>
    <col min="19" max="19" width="9.81640625" style="65" bestFit="1" customWidth="1"/>
    <col min="20" max="20" width="10.453125" style="6" bestFit="1" customWidth="1"/>
    <col min="21" max="21" width="8.7265625" style="72"/>
    <col min="22" max="78" width="8.7265625" style="66"/>
    <col min="79" max="80" width="0" style="66" hidden="1" customWidth="1"/>
    <col min="81" max="16384" width="8.7265625" style="66"/>
  </cols>
  <sheetData>
    <row r="1" spans="1:80" s="44" customFormat="1" x14ac:dyDescent="0.35">
      <c r="A1" s="29" t="s">
        <v>9</v>
      </c>
      <c r="B1" s="29" t="s">
        <v>0</v>
      </c>
      <c r="C1" s="29" t="s">
        <v>1</v>
      </c>
      <c r="D1" s="29" t="s">
        <v>2</v>
      </c>
      <c r="E1" s="30" t="s">
        <v>3</v>
      </c>
      <c r="F1" s="31" t="s">
        <v>10</v>
      </c>
      <c r="G1" s="32"/>
      <c r="H1" s="33" t="s">
        <v>28</v>
      </c>
      <c r="I1" s="34" t="s">
        <v>35</v>
      </c>
      <c r="J1" s="35" t="s">
        <v>34</v>
      </c>
      <c r="K1" s="34" t="s">
        <v>36</v>
      </c>
      <c r="L1" s="24" t="s">
        <v>29</v>
      </c>
      <c r="M1" s="36" t="s">
        <v>37</v>
      </c>
      <c r="N1" s="37" t="s">
        <v>30</v>
      </c>
      <c r="O1" s="36" t="s">
        <v>38</v>
      </c>
      <c r="P1" s="38" t="s">
        <v>31</v>
      </c>
      <c r="Q1" s="39" t="s">
        <v>39</v>
      </c>
      <c r="R1" s="40" t="s">
        <v>5</v>
      </c>
      <c r="S1" s="41" t="s">
        <v>24</v>
      </c>
      <c r="T1" s="42" t="s">
        <v>25</v>
      </c>
      <c r="U1" s="43"/>
      <c r="CA1" s="44" t="s">
        <v>28</v>
      </c>
      <c r="CB1" s="44" t="s">
        <v>29</v>
      </c>
    </row>
    <row r="2" spans="1:80" s="90" customFormat="1" x14ac:dyDescent="0.35">
      <c r="A2" s="9" t="s">
        <v>6</v>
      </c>
      <c r="B2" s="10" t="s">
        <v>41</v>
      </c>
      <c r="C2" s="10" t="s">
        <v>40</v>
      </c>
      <c r="D2" s="10" t="s">
        <v>4</v>
      </c>
      <c r="E2" s="11">
        <v>41547</v>
      </c>
      <c r="F2" s="12" t="s">
        <v>11</v>
      </c>
      <c r="G2" s="87"/>
      <c r="H2" s="14">
        <f>IF('Sprint Results by Heat'!$B$3=$H$1,(IFERROR(VLOOKUP(A2,'Sprint Results by Heat'!D:E,2,FALSE),0)),0)</f>
        <v>10.199999999999999</v>
      </c>
      <c r="I2" s="15">
        <f>IF(H2=0,0,((-1.4863*H2*H2)+(17.509*H2)+58.561))</f>
        <v>82.518147999999997</v>
      </c>
      <c r="J2" s="16">
        <f>IF('Sprint Results by Heat'!$B$3=$J$1,(IFERROR(VLOOKUP(A2,'Sprint Results by Heat'!D:E,2,FALSE),0)),0)</f>
        <v>0</v>
      </c>
      <c r="K2" s="17">
        <f>IF(J2=0,0,((-0.5*J2*J2)+(15.5*J2)-10))</f>
        <v>0</v>
      </c>
      <c r="L2" s="4">
        <f>IF('Jump Full Results'!$C$3=$L$1,(IFERROR(VLOOKUP(A2,'Jump Full Results'!B:G,6,FALSE),0)),0)</f>
        <v>0</v>
      </c>
      <c r="M2" s="7">
        <f>IF(L2=0,0,((-4.5914*L2*L2)+(59.55*L2)-82.966))</f>
        <v>0</v>
      </c>
      <c r="N2" s="8">
        <f>IF('Jump Full Results'!$C$3=$N$1,(IFERROR(VLOOKUP(A2,'Jump Full Results'!B:G,6,FALSE),0)),0)</f>
        <v>1.83</v>
      </c>
      <c r="O2" s="17">
        <f>IF(N2=0,0,((-34.722*N2*N2)+(190.28*N2)-150.56))</f>
        <v>81.371894199999986</v>
      </c>
      <c r="P2" s="18">
        <f>IFERROR(VLOOKUP(A2,'Throw Full Results'!B:G,6,FALSE), 0)</f>
        <v>6.25</v>
      </c>
      <c r="Q2" s="19">
        <f>(-1.3889*P2*P2)+(29.722*P2)-48.889</f>
        <v>82.619593750000007</v>
      </c>
      <c r="R2" s="20">
        <f>K2+O2+Q2+I2+M2</f>
        <v>246.50963594999999</v>
      </c>
      <c r="S2" s="21"/>
      <c r="T2" s="88"/>
      <c r="U2" s="89"/>
      <c r="CA2" s="90" t="s">
        <v>34</v>
      </c>
      <c r="CB2" s="90" t="s">
        <v>30</v>
      </c>
    </row>
    <row r="3" spans="1:80" x14ac:dyDescent="0.35">
      <c r="A3" s="54"/>
      <c r="B3" s="55"/>
      <c r="C3" s="55"/>
      <c r="D3" s="55"/>
      <c r="E3" s="109"/>
      <c r="F3" s="55"/>
      <c r="H3" s="57">
        <f>IF('Sprint Results by Heat'!$B$3=$H$1,(IFERROR(VLOOKUP(A3,'Sprint Results by Heat'!D:E,2,FALSE),0)),0)</f>
        <v>0</v>
      </c>
      <c r="I3" s="58">
        <f t="shared" ref="I3:I66" si="0">IF(H3=0,0,((-1.4863*H3*H3)+(17.509*H3)+58.561))</f>
        <v>0</v>
      </c>
      <c r="J3" s="59">
        <f>IF('Sprint Results by Heat'!$B$3=$J$1,(IFERROR(VLOOKUP(A3,'Sprint Results by Heat'!D:E,2,FALSE),0)),0)</f>
        <v>0</v>
      </c>
      <c r="K3" s="5">
        <f t="shared" ref="K3:K66" si="1">IF(J3=0,0,((-0.5*J3*J3)+(15.5*J3)-10))</f>
        <v>0</v>
      </c>
      <c r="L3" s="60">
        <f>IF('Jump Full Results'!$C$3=$L$1,(IFERROR(VLOOKUP(A3,'Jump Full Results'!B:G,6,FALSE),0)),0)</f>
        <v>0</v>
      </c>
      <c r="M3" s="61">
        <f t="shared" ref="M3:M66" si="2">IF(L3=0,0,((-4.5914*L3*L3)+(59.55*L3)-82.966))</f>
        <v>0</v>
      </c>
      <c r="N3" s="62">
        <f>IF('Jump Full Results'!$C$3=$N$1,(IFERROR(VLOOKUP(A3,'Jump Full Results'!B:G,6,FALSE),0)),0)</f>
        <v>0</v>
      </c>
      <c r="O3" s="5">
        <f t="shared" ref="O3:O66" si="3">IF(N3=0,0,((-34.722*N3*N3)+(190.28*N3)-150.56))</f>
        <v>0</v>
      </c>
      <c r="P3" s="23">
        <f>IFERROR(VLOOKUP(A3,'Throw Full Results'!B:G,6,FALSE), 0)</f>
        <v>0</v>
      </c>
      <c r="Q3" s="63">
        <f t="shared" ref="Q3:Q66" si="4">(-1.3889*P3*P3)+(29.722*P3)-48.889</f>
        <v>-48.889000000000003</v>
      </c>
      <c r="R3" s="64">
        <f t="shared" ref="R3:R15" si="5">K3+O3+Q3+I3+M3</f>
        <v>-48.889000000000003</v>
      </c>
      <c r="S3" s="65" t="str">
        <f>IF(D3="F",(COUNTIFS($D$3:$D$102,"f",$R$3:$R$102,"&gt;"&amp;R3)+1),"")</f>
        <v/>
      </c>
      <c r="T3" s="6" t="str">
        <f>IF(D3="M",(COUNTIFS($D$3:$D$102,"m",$R$3:$R$102,"&gt;"&amp;R3)+1),"")</f>
        <v/>
      </c>
      <c r="U3" s="13"/>
    </row>
    <row r="4" spans="1:80" x14ac:dyDescent="0.35">
      <c r="A4" s="54"/>
      <c r="B4" s="55"/>
      <c r="C4" s="55"/>
      <c r="D4" s="55"/>
      <c r="E4" s="109"/>
      <c r="F4" s="55"/>
      <c r="H4" s="57">
        <f>IF('Sprint Results by Heat'!$B$3=$H$1,(IFERROR(VLOOKUP(A4,'Sprint Results by Heat'!D:E,2,FALSE),0)),0)</f>
        <v>0</v>
      </c>
      <c r="I4" s="58">
        <f t="shared" si="0"/>
        <v>0</v>
      </c>
      <c r="J4" s="59">
        <f>IF('Sprint Results by Heat'!$B$3=$J$1,(IFERROR(VLOOKUP(A4,'Sprint Results by Heat'!D:E,2,FALSE),0)),0)</f>
        <v>0</v>
      </c>
      <c r="K4" s="5">
        <f t="shared" si="1"/>
        <v>0</v>
      </c>
      <c r="L4" s="60">
        <f>IF('Jump Full Results'!$C$3=$L$1,(IFERROR(VLOOKUP(A4,'Jump Full Results'!B:G,6,FALSE),0)),0)</f>
        <v>0</v>
      </c>
      <c r="M4" s="61">
        <f t="shared" si="2"/>
        <v>0</v>
      </c>
      <c r="N4" s="62">
        <f>IF('Jump Full Results'!$C$3=$N$1,(IFERROR(VLOOKUP(A4,'Jump Full Results'!B:G,6,FALSE),0)),0)</f>
        <v>0</v>
      </c>
      <c r="O4" s="5">
        <f t="shared" si="3"/>
        <v>0</v>
      </c>
      <c r="P4" s="23">
        <f>IFERROR(VLOOKUP(A4,'Throw Full Results'!B:G,6,FALSE), 0)</f>
        <v>0</v>
      </c>
      <c r="Q4" s="63">
        <f t="shared" si="4"/>
        <v>-48.889000000000003</v>
      </c>
      <c r="R4" s="64">
        <f t="shared" si="5"/>
        <v>-48.889000000000003</v>
      </c>
      <c r="S4" s="65" t="str">
        <f>IF(D4="F",(COUNTIFS($D$3:$D$102,"f",$R$3:$R$102,"&gt;"&amp;R4)+1),"")</f>
        <v/>
      </c>
      <c r="T4" s="6" t="str">
        <f>IF(D4="M",(COUNTIFS($D$3:$D$102,"m",$R$3:$R$102,"&gt;"&amp;R4)+1),"")</f>
        <v/>
      </c>
      <c r="U4" s="13"/>
    </row>
    <row r="5" spans="1:80" x14ac:dyDescent="0.35">
      <c r="A5" s="54"/>
      <c r="B5" s="55"/>
      <c r="C5" s="55"/>
      <c r="D5" s="55"/>
      <c r="E5" s="109"/>
      <c r="F5" s="55"/>
      <c r="H5" s="57">
        <f>IF('Sprint Results by Heat'!$B$3=$H$1,(IFERROR(VLOOKUP(A5,'Sprint Results by Heat'!D:E,2,FALSE),0)),0)</f>
        <v>0</v>
      </c>
      <c r="I5" s="58">
        <f t="shared" si="0"/>
        <v>0</v>
      </c>
      <c r="J5" s="59">
        <f>IF('Sprint Results by Heat'!$B$3=$J$1,(IFERROR(VLOOKUP(A5,'Sprint Results by Heat'!D:E,2,FALSE),0)),0)</f>
        <v>0</v>
      </c>
      <c r="K5" s="5">
        <f t="shared" si="1"/>
        <v>0</v>
      </c>
      <c r="L5" s="60">
        <f>IF('Jump Full Results'!$C$3=$L$1,(IFERROR(VLOOKUP(A5,'Jump Full Results'!B:G,6,FALSE),0)),0)</f>
        <v>0</v>
      </c>
      <c r="M5" s="61">
        <f t="shared" si="2"/>
        <v>0</v>
      </c>
      <c r="N5" s="62">
        <f>IF('Jump Full Results'!$C$3=$N$1,(IFERROR(VLOOKUP(A5,'Jump Full Results'!B:G,6,FALSE),0)),0)</f>
        <v>0</v>
      </c>
      <c r="O5" s="5">
        <f t="shared" si="3"/>
        <v>0</v>
      </c>
      <c r="P5" s="23">
        <f>IFERROR(VLOOKUP(A5,'Throw Full Results'!B:G,6,FALSE), 0)</f>
        <v>0</v>
      </c>
      <c r="Q5" s="63">
        <f t="shared" si="4"/>
        <v>-48.889000000000003</v>
      </c>
      <c r="R5" s="64">
        <f t="shared" si="5"/>
        <v>-48.889000000000003</v>
      </c>
      <c r="S5" s="65" t="str">
        <f t="shared" ref="S5:S67" si="6">IF(D5="F",(COUNTIFS($D$3:$D$102,"f",$R$3:$R$102,"&gt;"&amp;R5)+1),"")</f>
        <v/>
      </c>
      <c r="T5" s="6" t="str">
        <f t="shared" ref="T5:T67" si="7">IF(D5="M",(COUNTIFS($D$3:$D$102,"m",$R$3:$R$102,"&gt;"&amp;R5)+1),"")</f>
        <v/>
      </c>
      <c r="U5" s="67"/>
    </row>
    <row r="6" spans="1:80" s="44" customFormat="1" x14ac:dyDescent="0.35">
      <c r="A6" s="68"/>
      <c r="B6" s="69"/>
      <c r="C6" s="69"/>
      <c r="D6" s="69"/>
      <c r="E6" s="110"/>
      <c r="F6" s="69"/>
      <c r="G6" s="45"/>
      <c r="H6" s="46">
        <f>IF('Sprint Results by Heat'!$B$3=$H$1,(IFERROR(VLOOKUP(A6,'Sprint Results by Heat'!D:E,2,FALSE),0)),0)</f>
        <v>0</v>
      </c>
      <c r="I6" s="47">
        <f t="shared" si="0"/>
        <v>0</v>
      </c>
      <c r="J6" s="48">
        <f>IF('Sprint Results by Heat'!$B$3=$J$1,(IFERROR(VLOOKUP(A6,'Sprint Results by Heat'!D:E,2,FALSE),0)),0)</f>
        <v>0</v>
      </c>
      <c r="K6" s="36">
        <f t="shared" si="1"/>
        <v>0</v>
      </c>
      <c r="L6" s="49">
        <f>IF('Jump Full Results'!$C$3=$L$1,(IFERROR(VLOOKUP(A6,'Jump Full Results'!B:G,6,FALSE),0)),0)</f>
        <v>0</v>
      </c>
      <c r="M6" s="50">
        <f t="shared" si="2"/>
        <v>0</v>
      </c>
      <c r="N6" s="51">
        <f>IF('Jump Full Results'!$C$3=$N$1,(IFERROR(VLOOKUP(A6,'Jump Full Results'!B:G,6,FALSE),0)),0)</f>
        <v>0</v>
      </c>
      <c r="O6" s="36">
        <f t="shared" si="3"/>
        <v>0</v>
      </c>
      <c r="P6" s="24">
        <f>IFERROR(VLOOKUP(A6,'Throw Full Results'!B:G,6,FALSE), 0)</f>
        <v>0</v>
      </c>
      <c r="Q6" s="52">
        <f t="shared" si="4"/>
        <v>-48.889000000000003</v>
      </c>
      <c r="R6" s="53">
        <f t="shared" si="5"/>
        <v>-48.889000000000003</v>
      </c>
      <c r="S6" s="41" t="str">
        <f t="shared" si="6"/>
        <v/>
      </c>
      <c r="T6" s="70" t="str">
        <f t="shared" si="7"/>
        <v/>
      </c>
      <c r="U6" s="71"/>
    </row>
    <row r="7" spans="1:80" x14ac:dyDescent="0.35">
      <c r="A7" s="54"/>
      <c r="B7" s="55"/>
      <c r="C7" s="55"/>
      <c r="D7" s="55"/>
      <c r="E7" s="109"/>
      <c r="F7" s="55"/>
      <c r="H7" s="57">
        <f>IF('Sprint Results by Heat'!$B$3=$H$1,(IFERROR(VLOOKUP(A7,'Sprint Results by Heat'!D:E,2,FALSE),0)),0)</f>
        <v>0</v>
      </c>
      <c r="I7" s="58">
        <f t="shared" si="0"/>
        <v>0</v>
      </c>
      <c r="J7" s="59">
        <f>IF('Sprint Results by Heat'!$B$3=$J$1,(IFERROR(VLOOKUP(A7,'Sprint Results by Heat'!D:E,2,FALSE),0)),0)</f>
        <v>0</v>
      </c>
      <c r="K7" s="5">
        <f t="shared" si="1"/>
        <v>0</v>
      </c>
      <c r="L7" s="60">
        <f>IF('Jump Full Results'!$C$3=$L$1,(IFERROR(VLOOKUP(A7,'Jump Full Results'!B:G,6,FALSE),0)),0)</f>
        <v>0</v>
      </c>
      <c r="M7" s="61">
        <f t="shared" si="2"/>
        <v>0</v>
      </c>
      <c r="N7" s="62">
        <f>IF('Jump Full Results'!$C$3=$N$1,(IFERROR(VLOOKUP(A7,'Jump Full Results'!B:G,6,FALSE),0)),0)</f>
        <v>0</v>
      </c>
      <c r="O7" s="5">
        <f t="shared" si="3"/>
        <v>0</v>
      </c>
      <c r="P7" s="23">
        <f>IFERROR(VLOOKUP(A7,'Throw Full Results'!B:G,6,FALSE), 0)</f>
        <v>0</v>
      </c>
      <c r="Q7" s="63">
        <f t="shared" si="4"/>
        <v>-48.889000000000003</v>
      </c>
      <c r="R7" s="64">
        <f t="shared" si="5"/>
        <v>-48.889000000000003</v>
      </c>
      <c r="S7" s="65" t="str">
        <f>IF(D7="F",(COUNTIFS($D$3:$D$102,"f",$R$3:$R$102,"&gt;"&amp;R7)+1),"")</f>
        <v/>
      </c>
      <c r="T7" s="6" t="str">
        <f>IF(D7="M",(COUNTIFS($D$3:$D$102,"m",$R$3:$R$102,"&gt;"&amp;R7)+1),"")</f>
        <v/>
      </c>
      <c r="U7" s="67"/>
    </row>
    <row r="8" spans="1:80" x14ac:dyDescent="0.35">
      <c r="A8" s="54"/>
      <c r="B8" s="55"/>
      <c r="C8" s="55"/>
      <c r="D8" s="55"/>
      <c r="E8" s="55"/>
      <c r="F8" s="55"/>
      <c r="H8" s="57">
        <f>IF('Sprint Results by Heat'!$B$3=$H$1,(IFERROR(VLOOKUP(A8,'Sprint Results by Heat'!D:E,2,FALSE),0)),0)</f>
        <v>0</v>
      </c>
      <c r="I8" s="58">
        <f t="shared" si="0"/>
        <v>0</v>
      </c>
      <c r="J8" s="59">
        <f>IF('Sprint Results by Heat'!$B$3=$J$1,(IFERROR(VLOOKUP(A8,'Sprint Results by Heat'!D:E,2,FALSE),0)),0)</f>
        <v>0</v>
      </c>
      <c r="K8" s="5">
        <f t="shared" si="1"/>
        <v>0</v>
      </c>
      <c r="L8" s="60">
        <f>IF('Jump Full Results'!$C$3=$L$1,(IFERROR(VLOOKUP(A8,'Jump Full Results'!B:G,6,FALSE),0)),0)</f>
        <v>0</v>
      </c>
      <c r="M8" s="61">
        <f t="shared" si="2"/>
        <v>0</v>
      </c>
      <c r="N8" s="62">
        <f>IF('Jump Full Results'!$C$3=$N$1,(IFERROR(VLOOKUP(A8,'Jump Full Results'!B:G,6,FALSE),0)),0)</f>
        <v>0</v>
      </c>
      <c r="O8" s="5">
        <f t="shared" si="3"/>
        <v>0</v>
      </c>
      <c r="P8" s="23">
        <f>IFERROR(VLOOKUP(A8,'Throw Full Results'!B:G,6,FALSE), 0)</f>
        <v>0</v>
      </c>
      <c r="Q8" s="63">
        <f t="shared" si="4"/>
        <v>-48.889000000000003</v>
      </c>
      <c r="R8" s="64">
        <f t="shared" si="5"/>
        <v>-48.889000000000003</v>
      </c>
      <c r="S8" s="65" t="str">
        <f t="shared" si="6"/>
        <v/>
      </c>
      <c r="T8" s="6" t="str">
        <f t="shared" si="7"/>
        <v/>
      </c>
    </row>
    <row r="9" spans="1:80" x14ac:dyDescent="0.35">
      <c r="A9" s="54"/>
      <c r="B9" s="55"/>
      <c r="C9" s="55"/>
      <c r="D9" s="55"/>
      <c r="E9" s="55"/>
      <c r="F9" s="55"/>
      <c r="H9" s="57">
        <f>IF('Sprint Results by Heat'!$B$3=$H$1,(IFERROR(VLOOKUP(A9,'Sprint Results by Heat'!D:E,2,FALSE),0)),0)</f>
        <v>0</v>
      </c>
      <c r="I9" s="58">
        <f t="shared" si="0"/>
        <v>0</v>
      </c>
      <c r="J9" s="59">
        <f>IF('Sprint Results by Heat'!$B$3=$J$1,(IFERROR(VLOOKUP(A9,'Sprint Results by Heat'!D:E,2,FALSE),0)),0)</f>
        <v>0</v>
      </c>
      <c r="K9" s="5">
        <f t="shared" si="1"/>
        <v>0</v>
      </c>
      <c r="L9" s="60">
        <f>IF('Jump Full Results'!$C$3=$L$1,(IFERROR(VLOOKUP(A9,'Jump Full Results'!B:G,6,FALSE),0)),0)</f>
        <v>0</v>
      </c>
      <c r="M9" s="61">
        <f t="shared" si="2"/>
        <v>0</v>
      </c>
      <c r="N9" s="62">
        <f>IF('Jump Full Results'!$C$3=$N$1,(IFERROR(VLOOKUP(A9,'Jump Full Results'!B:G,6,FALSE),0)),0)</f>
        <v>0</v>
      </c>
      <c r="O9" s="5">
        <f t="shared" si="3"/>
        <v>0</v>
      </c>
      <c r="P9" s="23">
        <f>IFERROR(VLOOKUP(A9,'Throw Full Results'!B:G,6,FALSE), 0)</f>
        <v>0</v>
      </c>
      <c r="Q9" s="63">
        <f t="shared" si="4"/>
        <v>-48.889000000000003</v>
      </c>
      <c r="R9" s="64">
        <f t="shared" si="5"/>
        <v>-48.889000000000003</v>
      </c>
      <c r="S9" s="65" t="str">
        <f t="shared" si="6"/>
        <v/>
      </c>
      <c r="T9" s="6" t="str">
        <f t="shared" si="7"/>
        <v/>
      </c>
    </row>
    <row r="10" spans="1:80" s="44" customFormat="1" x14ac:dyDescent="0.35">
      <c r="A10" s="68"/>
      <c r="B10" s="69"/>
      <c r="C10" s="69"/>
      <c r="D10" s="69"/>
      <c r="E10" s="69"/>
      <c r="F10" s="69"/>
      <c r="G10" s="45"/>
      <c r="H10" s="46">
        <f>IF('Sprint Results by Heat'!$B$3=$H$1,(IFERROR(VLOOKUP(A10,'Sprint Results by Heat'!D:E,2,FALSE),0)),0)</f>
        <v>0</v>
      </c>
      <c r="I10" s="47">
        <f t="shared" si="0"/>
        <v>0</v>
      </c>
      <c r="J10" s="48">
        <f>IF('Sprint Results by Heat'!$B$3=$J$1,(IFERROR(VLOOKUP(A10,'Sprint Results by Heat'!D:E,2,FALSE),0)),0)</f>
        <v>0</v>
      </c>
      <c r="K10" s="36">
        <f t="shared" si="1"/>
        <v>0</v>
      </c>
      <c r="L10" s="49">
        <f>IF('Jump Full Results'!$C$3=$L$1,(IFERROR(VLOOKUP(A10,'Jump Full Results'!B:G,6,FALSE),0)),0)</f>
        <v>0</v>
      </c>
      <c r="M10" s="50">
        <f t="shared" si="2"/>
        <v>0</v>
      </c>
      <c r="N10" s="51">
        <f>IF('Jump Full Results'!$C$3=$N$1,(IFERROR(VLOOKUP(A10,'Jump Full Results'!B:G,6,FALSE),0)),0)</f>
        <v>0</v>
      </c>
      <c r="O10" s="36">
        <f t="shared" si="3"/>
        <v>0</v>
      </c>
      <c r="P10" s="24">
        <f>IFERROR(VLOOKUP(A10,'Throw Full Results'!B:G,6,FALSE), 0)</f>
        <v>0</v>
      </c>
      <c r="Q10" s="52">
        <f t="shared" si="4"/>
        <v>-48.889000000000003</v>
      </c>
      <c r="R10" s="53">
        <f t="shared" si="5"/>
        <v>-48.889000000000003</v>
      </c>
      <c r="S10" s="41" t="str">
        <f t="shared" si="6"/>
        <v/>
      </c>
      <c r="T10" s="70" t="str">
        <f t="shared" si="7"/>
        <v/>
      </c>
      <c r="U10" s="43"/>
    </row>
    <row r="11" spans="1:80" x14ac:dyDescent="0.35">
      <c r="A11" s="73"/>
      <c r="B11" s="74"/>
      <c r="C11" s="74"/>
      <c r="D11" s="74"/>
      <c r="F11" s="74"/>
      <c r="H11" s="57">
        <f>IF('Sprint Results by Heat'!$B$3=$H$1,(IFERROR(VLOOKUP(A11,'Sprint Results by Heat'!D:E,2,FALSE),0)),0)</f>
        <v>0</v>
      </c>
      <c r="I11" s="58">
        <f t="shared" si="0"/>
        <v>0</v>
      </c>
      <c r="J11" s="59">
        <f>IF('Sprint Results by Heat'!$B$3=$J$1,(IFERROR(VLOOKUP(A11,'Sprint Results by Heat'!D:E,2,FALSE),0)),0)</f>
        <v>0</v>
      </c>
      <c r="K11" s="5">
        <f t="shared" si="1"/>
        <v>0</v>
      </c>
      <c r="L11" s="60">
        <f>IF('Jump Full Results'!$C$3=$L$1,(IFERROR(VLOOKUP(A11,'Jump Full Results'!B:G,6,FALSE),0)),0)</f>
        <v>0</v>
      </c>
      <c r="M11" s="61">
        <f t="shared" si="2"/>
        <v>0</v>
      </c>
      <c r="N11" s="62">
        <f>IF('Jump Full Results'!$C$3=$N$1,(IFERROR(VLOOKUP(A11,'Jump Full Results'!B:G,6,FALSE),0)),0)</f>
        <v>0</v>
      </c>
      <c r="O11" s="5">
        <f t="shared" si="3"/>
        <v>0</v>
      </c>
      <c r="P11" s="23">
        <f>IFERROR(VLOOKUP(A11,'Throw Full Results'!B:G,6,FALSE), 0)</f>
        <v>0</v>
      </c>
      <c r="Q11" s="63">
        <f t="shared" si="4"/>
        <v>-48.889000000000003</v>
      </c>
      <c r="R11" s="64">
        <f t="shared" si="5"/>
        <v>-48.889000000000003</v>
      </c>
      <c r="S11" s="65" t="str">
        <f t="shared" si="6"/>
        <v/>
      </c>
      <c r="T11" s="6" t="str">
        <f t="shared" si="7"/>
        <v/>
      </c>
    </row>
    <row r="12" spans="1:80" x14ac:dyDescent="0.35">
      <c r="B12" s="74"/>
      <c r="C12" s="74"/>
      <c r="D12" s="74"/>
      <c r="F12" s="74"/>
      <c r="H12" s="57">
        <f>IF('Sprint Results by Heat'!$B$3=$H$1,(IFERROR(VLOOKUP(A12,'Sprint Results by Heat'!D:E,2,FALSE),0)),0)</f>
        <v>0</v>
      </c>
      <c r="I12" s="58">
        <f t="shared" si="0"/>
        <v>0</v>
      </c>
      <c r="J12" s="59">
        <f>IF('Sprint Results by Heat'!$B$3=$J$1,(IFERROR(VLOOKUP(A12,'Sprint Results by Heat'!D:E,2,FALSE),0)),0)</f>
        <v>0</v>
      </c>
      <c r="K12" s="5">
        <f t="shared" si="1"/>
        <v>0</v>
      </c>
      <c r="L12" s="60">
        <f>IF('Jump Full Results'!$C$3=$L$1,(IFERROR(VLOOKUP(A12,'Jump Full Results'!B:G,6,FALSE),0)),0)</f>
        <v>0</v>
      </c>
      <c r="M12" s="61">
        <f t="shared" si="2"/>
        <v>0</v>
      </c>
      <c r="N12" s="62">
        <f>IF('Jump Full Results'!$C$3=$N$1,(IFERROR(VLOOKUP(A12,'Jump Full Results'!B:G,6,FALSE),0)),0)</f>
        <v>0</v>
      </c>
      <c r="O12" s="5">
        <f t="shared" si="3"/>
        <v>0</v>
      </c>
      <c r="P12" s="23">
        <f>IFERROR(VLOOKUP(A12,'Throw Full Results'!B:G,6,FALSE), 0)</f>
        <v>0</v>
      </c>
      <c r="Q12" s="63">
        <f t="shared" si="4"/>
        <v>-48.889000000000003</v>
      </c>
      <c r="R12" s="64">
        <f t="shared" si="5"/>
        <v>-48.889000000000003</v>
      </c>
      <c r="S12" s="65" t="str">
        <f t="shared" si="6"/>
        <v/>
      </c>
      <c r="T12" s="6" t="str">
        <f t="shared" si="7"/>
        <v/>
      </c>
    </row>
    <row r="13" spans="1:80" x14ac:dyDescent="0.35">
      <c r="A13" s="73"/>
      <c r="B13" s="74"/>
      <c r="C13" s="74"/>
      <c r="D13" s="74"/>
      <c r="F13" s="74"/>
      <c r="H13" s="57">
        <f>IF('Sprint Results by Heat'!$B$3=$H$1,(IFERROR(VLOOKUP(A13,'Sprint Results by Heat'!D:E,2,FALSE),0)),0)</f>
        <v>0</v>
      </c>
      <c r="I13" s="58">
        <f t="shared" si="0"/>
        <v>0</v>
      </c>
      <c r="J13" s="59">
        <f>IF('Sprint Results by Heat'!$B$3=$J$1,(IFERROR(VLOOKUP(A13,'Sprint Results by Heat'!D:E,2,FALSE),0)),0)</f>
        <v>0</v>
      </c>
      <c r="K13" s="5">
        <f t="shared" si="1"/>
        <v>0</v>
      </c>
      <c r="L13" s="60">
        <f>IF('Jump Full Results'!$C$3=$L$1,(IFERROR(VLOOKUP(A13,'Jump Full Results'!B:G,6,FALSE),0)),0)</f>
        <v>0</v>
      </c>
      <c r="M13" s="61">
        <f t="shared" si="2"/>
        <v>0</v>
      </c>
      <c r="N13" s="62">
        <f>IF('Jump Full Results'!$C$3=$N$1,(IFERROR(VLOOKUP(A13,'Jump Full Results'!B:G,6,FALSE),0)),0)</f>
        <v>0</v>
      </c>
      <c r="O13" s="5">
        <f t="shared" si="3"/>
        <v>0</v>
      </c>
      <c r="P13" s="23">
        <f>IFERROR(VLOOKUP(A13,'Throw Full Results'!B:G,6,FALSE), 0)</f>
        <v>0</v>
      </c>
      <c r="Q13" s="63">
        <f t="shared" si="4"/>
        <v>-48.889000000000003</v>
      </c>
      <c r="R13" s="64">
        <f t="shared" si="5"/>
        <v>-48.889000000000003</v>
      </c>
      <c r="S13" s="65" t="str">
        <f t="shared" si="6"/>
        <v/>
      </c>
      <c r="T13" s="6" t="str">
        <f t="shared" si="7"/>
        <v/>
      </c>
    </row>
    <row r="14" spans="1:80" s="44" customFormat="1" x14ac:dyDescent="0.35">
      <c r="A14" s="29"/>
      <c r="B14" s="29"/>
      <c r="C14" s="29"/>
      <c r="D14" s="29"/>
      <c r="E14" s="30"/>
      <c r="F14" s="29"/>
      <c r="G14" s="45"/>
      <c r="H14" s="46">
        <f>IF('Sprint Results by Heat'!$B$3=$H$1,(IFERROR(VLOOKUP(A14,'Sprint Results by Heat'!D:E,2,FALSE),0)),0)</f>
        <v>0</v>
      </c>
      <c r="I14" s="47">
        <f t="shared" si="0"/>
        <v>0</v>
      </c>
      <c r="J14" s="48">
        <f>IF('Sprint Results by Heat'!$B$3=$J$1,(IFERROR(VLOOKUP(A14,'Sprint Results by Heat'!D:E,2,FALSE),0)),0)</f>
        <v>0</v>
      </c>
      <c r="K14" s="36">
        <f t="shared" si="1"/>
        <v>0</v>
      </c>
      <c r="L14" s="49">
        <f>IF('Jump Full Results'!$C$3=$L$1,(IFERROR(VLOOKUP(A14,'Jump Full Results'!B:G,6,FALSE),0)),0)</f>
        <v>0</v>
      </c>
      <c r="M14" s="50">
        <f t="shared" si="2"/>
        <v>0</v>
      </c>
      <c r="N14" s="51">
        <f>IF('Jump Full Results'!$C$3=$N$1,(IFERROR(VLOOKUP(A14,'Jump Full Results'!B:G,6,FALSE),0)),0)</f>
        <v>0</v>
      </c>
      <c r="O14" s="36">
        <f t="shared" si="3"/>
        <v>0</v>
      </c>
      <c r="P14" s="24">
        <f>IFERROR(VLOOKUP(A14,'Throw Full Results'!B:G,6,FALSE), 0)</f>
        <v>0</v>
      </c>
      <c r="Q14" s="52">
        <f t="shared" si="4"/>
        <v>-48.889000000000003</v>
      </c>
      <c r="R14" s="53">
        <f t="shared" si="5"/>
        <v>-48.889000000000003</v>
      </c>
      <c r="S14" s="41" t="str">
        <f t="shared" si="6"/>
        <v/>
      </c>
      <c r="T14" s="70" t="str">
        <f t="shared" si="7"/>
        <v/>
      </c>
      <c r="U14" s="43"/>
    </row>
    <row r="15" spans="1:80" x14ac:dyDescent="0.35">
      <c r="H15" s="57">
        <f>IF('Sprint Results by Heat'!$B$3=$H$1,(IFERROR(VLOOKUP(A15,'Sprint Results by Heat'!D:E,2,FALSE),0)),0)</f>
        <v>0</v>
      </c>
      <c r="I15" s="58">
        <f t="shared" si="0"/>
        <v>0</v>
      </c>
      <c r="J15" s="59">
        <f>IF('Sprint Results by Heat'!$B$3=$J$1,(IFERROR(VLOOKUP(A15,'Sprint Results by Heat'!D:E,2,FALSE),0)),0)</f>
        <v>0</v>
      </c>
      <c r="K15" s="5">
        <f t="shared" si="1"/>
        <v>0</v>
      </c>
      <c r="L15" s="60">
        <f>IF('Jump Full Results'!$C$3=$L$1,(IFERROR(VLOOKUP(A15,'Jump Full Results'!B:G,6,FALSE),0)),0)</f>
        <v>0</v>
      </c>
      <c r="M15" s="61">
        <f t="shared" si="2"/>
        <v>0</v>
      </c>
      <c r="N15" s="62">
        <f>IF('Jump Full Results'!$C$3=$N$1,(IFERROR(VLOOKUP(A15,'Jump Full Results'!B:G,6,FALSE),0)),0)</f>
        <v>0</v>
      </c>
      <c r="O15" s="5">
        <f t="shared" si="3"/>
        <v>0</v>
      </c>
      <c r="P15" s="23">
        <f>IFERROR(VLOOKUP(A15,'Throw Full Results'!B:G,6,FALSE), 0)</f>
        <v>0</v>
      </c>
      <c r="Q15" s="63">
        <f t="shared" si="4"/>
        <v>-48.889000000000003</v>
      </c>
      <c r="R15" s="64">
        <f t="shared" si="5"/>
        <v>-48.889000000000003</v>
      </c>
      <c r="S15" s="65" t="str">
        <f t="shared" si="6"/>
        <v/>
      </c>
      <c r="T15" s="6" t="str">
        <f t="shared" si="7"/>
        <v/>
      </c>
    </row>
    <row r="16" spans="1:80" x14ac:dyDescent="0.35">
      <c r="H16" s="57">
        <f>IF('Sprint Results by Heat'!$B$3=$H$1,(IFERROR(VLOOKUP(A16,'Sprint Results by Heat'!D:E,2,FALSE),0)),0)</f>
        <v>0</v>
      </c>
      <c r="I16" s="58">
        <f t="shared" si="0"/>
        <v>0</v>
      </c>
      <c r="J16" s="59">
        <f>IF('Sprint Results by Heat'!$B$3=$J$1,(IFERROR(VLOOKUP(A16,'Sprint Results by Heat'!D:E,2,FALSE),0)),0)</f>
        <v>0</v>
      </c>
      <c r="K16" s="5">
        <f t="shared" si="1"/>
        <v>0</v>
      </c>
      <c r="L16" s="60">
        <f>IF('Jump Full Results'!$C$3=$L$1,(IFERROR(VLOOKUP(A16,'Jump Full Results'!B:G,6,FALSE),0)),0)</f>
        <v>0</v>
      </c>
      <c r="M16" s="61">
        <f t="shared" si="2"/>
        <v>0</v>
      </c>
      <c r="N16" s="62">
        <f>IF('Jump Full Results'!$C$3=$N$1,(IFERROR(VLOOKUP(A16,'Jump Full Results'!B:G,6,FALSE),0)),0)</f>
        <v>0</v>
      </c>
      <c r="O16" s="5">
        <f t="shared" si="3"/>
        <v>0</v>
      </c>
      <c r="P16" s="23">
        <f>IFERROR(VLOOKUP(A16,'Throw Full Results'!B:G,6,FALSE), 0)</f>
        <v>0</v>
      </c>
      <c r="Q16" s="63">
        <f t="shared" si="4"/>
        <v>-48.889000000000003</v>
      </c>
      <c r="R16" s="64">
        <f t="shared" ref="R16:R79" si="8">K16+O16+Q16+I16+M16</f>
        <v>-48.889000000000003</v>
      </c>
      <c r="S16" s="65" t="str">
        <f t="shared" si="6"/>
        <v/>
      </c>
      <c r="T16" s="6" t="str">
        <f t="shared" si="7"/>
        <v/>
      </c>
    </row>
    <row r="17" spans="1:21" x14ac:dyDescent="0.35">
      <c r="H17" s="57">
        <f>IF('Sprint Results by Heat'!$B$3=$H$1,(IFERROR(VLOOKUP(A17,'Sprint Results by Heat'!D:E,2,FALSE),0)),0)</f>
        <v>0</v>
      </c>
      <c r="I17" s="58">
        <f t="shared" si="0"/>
        <v>0</v>
      </c>
      <c r="J17" s="59">
        <f>IF('Sprint Results by Heat'!$B$3=$J$1,(IFERROR(VLOOKUP(A17,'Sprint Results by Heat'!D:E,2,FALSE),0)),0)</f>
        <v>0</v>
      </c>
      <c r="K17" s="5">
        <f t="shared" si="1"/>
        <v>0</v>
      </c>
      <c r="L17" s="60">
        <f>IF('Jump Full Results'!$C$3=$L$1,(IFERROR(VLOOKUP(A17,'Jump Full Results'!B:G,6,FALSE),0)),0)</f>
        <v>0</v>
      </c>
      <c r="M17" s="61">
        <f t="shared" si="2"/>
        <v>0</v>
      </c>
      <c r="N17" s="62">
        <f>IF('Jump Full Results'!$C$3=$N$1,(IFERROR(VLOOKUP(A17,'Jump Full Results'!B:G,6,FALSE),0)),0)</f>
        <v>0</v>
      </c>
      <c r="O17" s="5">
        <f t="shared" si="3"/>
        <v>0</v>
      </c>
      <c r="P17" s="23">
        <f>IFERROR(VLOOKUP(A17,'Throw Full Results'!B:G,6,FALSE), 0)</f>
        <v>0</v>
      </c>
      <c r="Q17" s="63">
        <f t="shared" si="4"/>
        <v>-48.889000000000003</v>
      </c>
      <c r="R17" s="64">
        <f t="shared" si="8"/>
        <v>-48.889000000000003</v>
      </c>
      <c r="S17" s="65" t="str">
        <f t="shared" si="6"/>
        <v/>
      </c>
      <c r="T17" s="6" t="str">
        <f t="shared" si="7"/>
        <v/>
      </c>
    </row>
    <row r="18" spans="1:21" s="44" customFormat="1" x14ac:dyDescent="0.35">
      <c r="A18" s="29"/>
      <c r="B18" s="29"/>
      <c r="C18" s="29"/>
      <c r="D18" s="29"/>
      <c r="E18" s="30"/>
      <c r="F18" s="29"/>
      <c r="G18" s="45"/>
      <c r="H18" s="46">
        <f>IF('Sprint Results by Heat'!$B$3=$H$1,(IFERROR(VLOOKUP(A18,'Sprint Results by Heat'!D:E,2,FALSE),0)),0)</f>
        <v>0</v>
      </c>
      <c r="I18" s="47">
        <f t="shared" si="0"/>
        <v>0</v>
      </c>
      <c r="J18" s="48">
        <f>IF('Sprint Results by Heat'!$B$3=$J$1,(IFERROR(VLOOKUP(A18,'Sprint Results by Heat'!D:E,2,FALSE),0)),0)</f>
        <v>0</v>
      </c>
      <c r="K18" s="36">
        <f t="shared" si="1"/>
        <v>0</v>
      </c>
      <c r="L18" s="49">
        <f>IF('Jump Full Results'!$C$3=$L$1,(IFERROR(VLOOKUP(A18,'Jump Full Results'!B:G,6,FALSE),0)),0)</f>
        <v>0</v>
      </c>
      <c r="M18" s="50">
        <f t="shared" si="2"/>
        <v>0</v>
      </c>
      <c r="N18" s="51">
        <f>IF('Jump Full Results'!$C$3=$N$1,(IFERROR(VLOOKUP(A18,'Jump Full Results'!B:G,6,FALSE),0)),0)</f>
        <v>0</v>
      </c>
      <c r="O18" s="36">
        <f t="shared" si="3"/>
        <v>0</v>
      </c>
      <c r="P18" s="24">
        <f>IFERROR(VLOOKUP(A18,'Throw Full Results'!B:G,6,FALSE), 0)</f>
        <v>0</v>
      </c>
      <c r="Q18" s="52">
        <f t="shared" si="4"/>
        <v>-48.889000000000003</v>
      </c>
      <c r="R18" s="53">
        <f t="shared" si="8"/>
        <v>-48.889000000000003</v>
      </c>
      <c r="S18" s="41" t="str">
        <f t="shared" si="6"/>
        <v/>
      </c>
      <c r="T18" s="70" t="str">
        <f t="shared" si="7"/>
        <v/>
      </c>
      <c r="U18" s="43"/>
    </row>
    <row r="19" spans="1:21" x14ac:dyDescent="0.35">
      <c r="H19" s="57">
        <f>IF('Sprint Results by Heat'!$B$3=$H$1,(IFERROR(VLOOKUP(A19,'Sprint Results by Heat'!D:E,2,FALSE),0)),0)</f>
        <v>0</v>
      </c>
      <c r="I19" s="58">
        <f t="shared" si="0"/>
        <v>0</v>
      </c>
      <c r="J19" s="59">
        <f>IF('Sprint Results by Heat'!$B$3=$J$1,(IFERROR(VLOOKUP(A19,'Sprint Results by Heat'!D:E,2,FALSE),0)),0)</f>
        <v>0</v>
      </c>
      <c r="K19" s="5">
        <f t="shared" si="1"/>
        <v>0</v>
      </c>
      <c r="L19" s="60">
        <f>IF('Jump Full Results'!$C$3=$L$1,(IFERROR(VLOOKUP(A19,'Jump Full Results'!B:G,6,FALSE),0)),0)</f>
        <v>0</v>
      </c>
      <c r="M19" s="61">
        <f t="shared" si="2"/>
        <v>0</v>
      </c>
      <c r="N19" s="62">
        <f>IF('Jump Full Results'!$C$3=$N$1,(IFERROR(VLOOKUP(A19,'Jump Full Results'!B:G,6,FALSE),0)),0)</f>
        <v>0</v>
      </c>
      <c r="O19" s="5">
        <f t="shared" si="3"/>
        <v>0</v>
      </c>
      <c r="P19" s="23">
        <f>IFERROR(VLOOKUP(A19,'Throw Full Results'!B:G,6,FALSE), 0)</f>
        <v>0</v>
      </c>
      <c r="Q19" s="63">
        <f t="shared" si="4"/>
        <v>-48.889000000000003</v>
      </c>
      <c r="R19" s="64">
        <f t="shared" si="8"/>
        <v>-48.889000000000003</v>
      </c>
      <c r="S19" s="65" t="str">
        <f t="shared" si="6"/>
        <v/>
      </c>
      <c r="T19" s="6" t="str">
        <f t="shared" si="7"/>
        <v/>
      </c>
    </row>
    <row r="20" spans="1:21" x14ac:dyDescent="0.35">
      <c r="H20" s="57">
        <f>IF('Sprint Results by Heat'!$B$3=$H$1,(IFERROR(VLOOKUP(A20,'Sprint Results by Heat'!D:E,2,FALSE),0)),0)</f>
        <v>0</v>
      </c>
      <c r="I20" s="58">
        <f t="shared" si="0"/>
        <v>0</v>
      </c>
      <c r="J20" s="59">
        <f>IF('Sprint Results by Heat'!$B$3=$J$1,(IFERROR(VLOOKUP(A20,'Sprint Results by Heat'!D:E,2,FALSE),0)),0)</f>
        <v>0</v>
      </c>
      <c r="K20" s="5">
        <f t="shared" si="1"/>
        <v>0</v>
      </c>
      <c r="L20" s="60">
        <f>IF('Jump Full Results'!$C$3=$L$1,(IFERROR(VLOOKUP(A20,'Jump Full Results'!B:G,6,FALSE),0)),0)</f>
        <v>0</v>
      </c>
      <c r="M20" s="61">
        <f t="shared" si="2"/>
        <v>0</v>
      </c>
      <c r="N20" s="62">
        <f>IF('Jump Full Results'!$C$3=$N$1,(IFERROR(VLOOKUP(A20,'Jump Full Results'!B:G,6,FALSE),0)),0)</f>
        <v>0</v>
      </c>
      <c r="O20" s="5">
        <f t="shared" si="3"/>
        <v>0</v>
      </c>
      <c r="P20" s="23">
        <f>IFERROR(VLOOKUP(A20,'Throw Full Results'!B:G,6,FALSE), 0)</f>
        <v>0</v>
      </c>
      <c r="Q20" s="63">
        <f t="shared" si="4"/>
        <v>-48.889000000000003</v>
      </c>
      <c r="R20" s="64">
        <f t="shared" si="8"/>
        <v>-48.889000000000003</v>
      </c>
      <c r="S20" s="65" t="str">
        <f t="shared" si="6"/>
        <v/>
      </c>
      <c r="T20" s="6" t="str">
        <f t="shared" si="7"/>
        <v/>
      </c>
    </row>
    <row r="21" spans="1:21" x14ac:dyDescent="0.35">
      <c r="H21" s="57">
        <f>IF('Sprint Results by Heat'!$B$3=$H$1,(IFERROR(VLOOKUP(A21,'Sprint Results by Heat'!D:E,2,FALSE),0)),0)</f>
        <v>0</v>
      </c>
      <c r="I21" s="58">
        <f t="shared" si="0"/>
        <v>0</v>
      </c>
      <c r="J21" s="59">
        <f>IF('Sprint Results by Heat'!$B$3=$J$1,(IFERROR(VLOOKUP(A21,'Sprint Results by Heat'!D:E,2,FALSE),0)),0)</f>
        <v>0</v>
      </c>
      <c r="K21" s="5">
        <f t="shared" si="1"/>
        <v>0</v>
      </c>
      <c r="L21" s="60">
        <f>IF('Jump Full Results'!$C$3=$L$1,(IFERROR(VLOOKUP(A21,'Jump Full Results'!B:G,6,FALSE),0)),0)</f>
        <v>0</v>
      </c>
      <c r="M21" s="61">
        <f t="shared" si="2"/>
        <v>0</v>
      </c>
      <c r="N21" s="62">
        <f>IF('Jump Full Results'!$C$3=$N$1,(IFERROR(VLOOKUP(A21,'Jump Full Results'!B:G,6,FALSE),0)),0)</f>
        <v>0</v>
      </c>
      <c r="O21" s="5">
        <f t="shared" si="3"/>
        <v>0</v>
      </c>
      <c r="P21" s="23">
        <f>IFERROR(VLOOKUP(A21,'Throw Full Results'!B:G,6,FALSE), 0)</f>
        <v>0</v>
      </c>
      <c r="Q21" s="63">
        <f t="shared" si="4"/>
        <v>-48.889000000000003</v>
      </c>
      <c r="R21" s="64">
        <f t="shared" si="8"/>
        <v>-48.889000000000003</v>
      </c>
      <c r="S21" s="65" t="str">
        <f t="shared" si="6"/>
        <v/>
      </c>
      <c r="T21" s="6" t="str">
        <f t="shared" si="7"/>
        <v/>
      </c>
    </row>
    <row r="22" spans="1:21" s="44" customFormat="1" x14ac:dyDescent="0.35">
      <c r="A22" s="29"/>
      <c r="B22" s="29"/>
      <c r="C22" s="29"/>
      <c r="D22" s="29"/>
      <c r="E22" s="30"/>
      <c r="F22" s="29"/>
      <c r="G22" s="45"/>
      <c r="H22" s="46">
        <f>IF('Sprint Results by Heat'!$B$3=$H$1,(IFERROR(VLOOKUP(A22,'Sprint Results by Heat'!D:E,2,FALSE),0)),0)</f>
        <v>0</v>
      </c>
      <c r="I22" s="47">
        <f t="shared" si="0"/>
        <v>0</v>
      </c>
      <c r="J22" s="48">
        <f>IF('Sprint Results by Heat'!$B$3=$J$1,(IFERROR(VLOOKUP(A22,'Sprint Results by Heat'!D:E,2,FALSE),0)),0)</f>
        <v>0</v>
      </c>
      <c r="K22" s="36">
        <f t="shared" si="1"/>
        <v>0</v>
      </c>
      <c r="L22" s="49">
        <f>IF('Jump Full Results'!$C$3=$L$1,(IFERROR(VLOOKUP(A22,'Jump Full Results'!B:G,6,FALSE),0)),0)</f>
        <v>0</v>
      </c>
      <c r="M22" s="50">
        <f t="shared" si="2"/>
        <v>0</v>
      </c>
      <c r="N22" s="51">
        <f>IF('Jump Full Results'!$C$3=$N$1,(IFERROR(VLOOKUP(A22,'Jump Full Results'!B:G,6,FALSE),0)),0)</f>
        <v>0</v>
      </c>
      <c r="O22" s="36">
        <f t="shared" si="3"/>
        <v>0</v>
      </c>
      <c r="P22" s="24">
        <f>IFERROR(VLOOKUP(A22,'Throw Full Results'!B:G,6,FALSE), 0)</f>
        <v>0</v>
      </c>
      <c r="Q22" s="52">
        <f t="shared" si="4"/>
        <v>-48.889000000000003</v>
      </c>
      <c r="R22" s="53">
        <f t="shared" si="8"/>
        <v>-48.889000000000003</v>
      </c>
      <c r="S22" s="41" t="str">
        <f t="shared" si="6"/>
        <v/>
      </c>
      <c r="T22" s="70" t="str">
        <f t="shared" si="7"/>
        <v/>
      </c>
      <c r="U22" s="43"/>
    </row>
    <row r="23" spans="1:21" x14ac:dyDescent="0.35">
      <c r="H23" s="57">
        <f>IF('Sprint Results by Heat'!$B$3=$H$1,(IFERROR(VLOOKUP(A23,'Sprint Results by Heat'!D:E,2,FALSE),0)),0)</f>
        <v>0</v>
      </c>
      <c r="I23" s="58">
        <f t="shared" si="0"/>
        <v>0</v>
      </c>
      <c r="J23" s="59">
        <f>IF('Sprint Results by Heat'!$B$3=$J$1,(IFERROR(VLOOKUP(A23,'Sprint Results by Heat'!D:E,2,FALSE),0)),0)</f>
        <v>0</v>
      </c>
      <c r="K23" s="5">
        <f t="shared" si="1"/>
        <v>0</v>
      </c>
      <c r="L23" s="60">
        <f>IF('Jump Full Results'!$C$3=$L$1,(IFERROR(VLOOKUP(A23,'Jump Full Results'!B:G,6,FALSE),0)),0)</f>
        <v>0</v>
      </c>
      <c r="M23" s="61">
        <f t="shared" si="2"/>
        <v>0</v>
      </c>
      <c r="N23" s="62">
        <f>IF('Jump Full Results'!$C$3=$N$1,(IFERROR(VLOOKUP(A23,'Jump Full Results'!B:G,6,FALSE),0)),0)</f>
        <v>0</v>
      </c>
      <c r="O23" s="5">
        <f t="shared" si="3"/>
        <v>0</v>
      </c>
      <c r="P23" s="23">
        <f>IFERROR(VLOOKUP(A23,'Throw Full Results'!B:G,6,FALSE), 0)</f>
        <v>0</v>
      </c>
      <c r="Q23" s="63">
        <f t="shared" si="4"/>
        <v>-48.889000000000003</v>
      </c>
      <c r="R23" s="64">
        <f t="shared" si="8"/>
        <v>-48.889000000000003</v>
      </c>
      <c r="S23" s="65" t="str">
        <f t="shared" si="6"/>
        <v/>
      </c>
      <c r="T23" s="6" t="str">
        <f t="shared" si="7"/>
        <v/>
      </c>
    </row>
    <row r="24" spans="1:21" x14ac:dyDescent="0.35">
      <c r="H24" s="57">
        <f>IF('Sprint Results by Heat'!$B$3=$H$1,(IFERROR(VLOOKUP(A24,'Sprint Results by Heat'!D:E,2,FALSE),0)),0)</f>
        <v>0</v>
      </c>
      <c r="I24" s="58">
        <f t="shared" si="0"/>
        <v>0</v>
      </c>
      <c r="J24" s="59">
        <f>IF('Sprint Results by Heat'!$B$3=$J$1,(IFERROR(VLOOKUP(A24,'Sprint Results by Heat'!D:E,2,FALSE),0)),0)</f>
        <v>0</v>
      </c>
      <c r="K24" s="5">
        <f t="shared" si="1"/>
        <v>0</v>
      </c>
      <c r="L24" s="60">
        <f>IF('Jump Full Results'!$C$3=$L$1,(IFERROR(VLOOKUP(A24,'Jump Full Results'!B:G,6,FALSE),0)),0)</f>
        <v>0</v>
      </c>
      <c r="M24" s="61">
        <f t="shared" si="2"/>
        <v>0</v>
      </c>
      <c r="N24" s="62">
        <f>IF('Jump Full Results'!$C$3=$N$1,(IFERROR(VLOOKUP(A24,'Jump Full Results'!B:G,6,FALSE),0)),0)</f>
        <v>0</v>
      </c>
      <c r="O24" s="5">
        <f t="shared" si="3"/>
        <v>0</v>
      </c>
      <c r="P24" s="23">
        <f>IFERROR(VLOOKUP(A24,'Throw Full Results'!B:G,6,FALSE), 0)</f>
        <v>0</v>
      </c>
      <c r="Q24" s="63">
        <f t="shared" si="4"/>
        <v>-48.889000000000003</v>
      </c>
      <c r="R24" s="64">
        <f t="shared" si="8"/>
        <v>-48.889000000000003</v>
      </c>
      <c r="S24" s="65" t="str">
        <f t="shared" si="6"/>
        <v/>
      </c>
      <c r="T24" s="6" t="str">
        <f t="shared" si="7"/>
        <v/>
      </c>
    </row>
    <row r="25" spans="1:21" x14ac:dyDescent="0.35">
      <c r="H25" s="57">
        <f>IF('Sprint Results by Heat'!$B$3=$H$1,(IFERROR(VLOOKUP(A25,'Sprint Results by Heat'!D:E,2,FALSE),0)),0)</f>
        <v>0</v>
      </c>
      <c r="I25" s="58">
        <f t="shared" si="0"/>
        <v>0</v>
      </c>
      <c r="J25" s="59">
        <f>IF('Sprint Results by Heat'!$B$3=$J$1,(IFERROR(VLOOKUP(A25,'Sprint Results by Heat'!D:E,2,FALSE),0)),0)</f>
        <v>0</v>
      </c>
      <c r="K25" s="5">
        <f t="shared" si="1"/>
        <v>0</v>
      </c>
      <c r="L25" s="60">
        <f>IF('Jump Full Results'!$C$3=$L$1,(IFERROR(VLOOKUP(A25,'Jump Full Results'!B:G,6,FALSE),0)),0)</f>
        <v>0</v>
      </c>
      <c r="M25" s="61">
        <f t="shared" si="2"/>
        <v>0</v>
      </c>
      <c r="N25" s="62">
        <f>IF('Jump Full Results'!$C$3=$N$1,(IFERROR(VLOOKUP(A25,'Jump Full Results'!B:G,6,FALSE),0)),0)</f>
        <v>0</v>
      </c>
      <c r="O25" s="5">
        <f t="shared" si="3"/>
        <v>0</v>
      </c>
      <c r="P25" s="23">
        <f>IFERROR(VLOOKUP(A25,'Throw Full Results'!B:G,6,FALSE), 0)</f>
        <v>0</v>
      </c>
      <c r="Q25" s="63">
        <f t="shared" si="4"/>
        <v>-48.889000000000003</v>
      </c>
      <c r="R25" s="64">
        <f t="shared" si="8"/>
        <v>-48.889000000000003</v>
      </c>
      <c r="S25" s="65" t="str">
        <f t="shared" si="6"/>
        <v/>
      </c>
      <c r="T25" s="6" t="str">
        <f t="shared" si="7"/>
        <v/>
      </c>
    </row>
    <row r="26" spans="1:21" s="44" customFormat="1" x14ac:dyDescent="0.35">
      <c r="A26" s="29"/>
      <c r="B26" s="29"/>
      <c r="C26" s="29"/>
      <c r="D26" s="29"/>
      <c r="E26" s="30"/>
      <c r="F26" s="29"/>
      <c r="G26" s="45"/>
      <c r="H26" s="46">
        <f>IF('Sprint Results by Heat'!$B$3=$H$1,(IFERROR(VLOOKUP(A26,'Sprint Results by Heat'!D:E,2,FALSE),0)),0)</f>
        <v>0</v>
      </c>
      <c r="I26" s="47">
        <f t="shared" si="0"/>
        <v>0</v>
      </c>
      <c r="J26" s="48">
        <f>IF('Sprint Results by Heat'!$B$3=$J$1,(IFERROR(VLOOKUP(A26,'Sprint Results by Heat'!D:E,2,FALSE),0)),0)</f>
        <v>0</v>
      </c>
      <c r="K26" s="36">
        <f t="shared" si="1"/>
        <v>0</v>
      </c>
      <c r="L26" s="49">
        <f>IF('Jump Full Results'!$C$3=$L$1,(IFERROR(VLOOKUP(A26,'Jump Full Results'!B:G,6,FALSE),0)),0)</f>
        <v>0</v>
      </c>
      <c r="M26" s="50">
        <f t="shared" si="2"/>
        <v>0</v>
      </c>
      <c r="N26" s="51">
        <f>IF('Jump Full Results'!$C$3=$N$1,(IFERROR(VLOOKUP(A26,'Jump Full Results'!B:G,6,FALSE),0)),0)</f>
        <v>0</v>
      </c>
      <c r="O26" s="36">
        <f t="shared" si="3"/>
        <v>0</v>
      </c>
      <c r="P26" s="24">
        <f>IFERROR(VLOOKUP(A26,'Throw Full Results'!B:G,6,FALSE), 0)</f>
        <v>0</v>
      </c>
      <c r="Q26" s="52">
        <f t="shared" si="4"/>
        <v>-48.889000000000003</v>
      </c>
      <c r="R26" s="53">
        <f t="shared" si="8"/>
        <v>-48.889000000000003</v>
      </c>
      <c r="S26" s="41" t="str">
        <f t="shared" si="6"/>
        <v/>
      </c>
      <c r="T26" s="70" t="str">
        <f t="shared" si="7"/>
        <v/>
      </c>
      <c r="U26" s="43"/>
    </row>
    <row r="27" spans="1:21" x14ac:dyDescent="0.35">
      <c r="H27" s="57">
        <f>IF('Sprint Results by Heat'!$B$3=$H$1,(IFERROR(VLOOKUP(A27,'Sprint Results by Heat'!D:E,2,FALSE),0)),0)</f>
        <v>0</v>
      </c>
      <c r="I27" s="58">
        <f t="shared" si="0"/>
        <v>0</v>
      </c>
      <c r="J27" s="59">
        <f>IF('Sprint Results by Heat'!$B$3=$J$1,(IFERROR(VLOOKUP(A27,'Sprint Results by Heat'!D:E,2,FALSE),0)),0)</f>
        <v>0</v>
      </c>
      <c r="K27" s="5">
        <f t="shared" si="1"/>
        <v>0</v>
      </c>
      <c r="L27" s="60">
        <f>IF('Jump Full Results'!$C$3=$L$1,(IFERROR(VLOOKUP(A27,'Jump Full Results'!B:G,6,FALSE),0)),0)</f>
        <v>0</v>
      </c>
      <c r="M27" s="61">
        <f t="shared" si="2"/>
        <v>0</v>
      </c>
      <c r="N27" s="62">
        <f>IF('Jump Full Results'!$C$3=$N$1,(IFERROR(VLOOKUP(A27,'Jump Full Results'!B:G,6,FALSE),0)),0)</f>
        <v>0</v>
      </c>
      <c r="O27" s="5">
        <f t="shared" si="3"/>
        <v>0</v>
      </c>
      <c r="P27" s="23">
        <f>IFERROR(VLOOKUP(A27,'Throw Full Results'!B:G,6,FALSE), 0)</f>
        <v>0</v>
      </c>
      <c r="Q27" s="63">
        <f t="shared" si="4"/>
        <v>-48.889000000000003</v>
      </c>
      <c r="R27" s="64">
        <f t="shared" si="8"/>
        <v>-48.889000000000003</v>
      </c>
      <c r="S27" s="65" t="str">
        <f t="shared" si="6"/>
        <v/>
      </c>
      <c r="T27" s="6" t="str">
        <f t="shared" si="7"/>
        <v/>
      </c>
    </row>
    <row r="28" spans="1:21" x14ac:dyDescent="0.35">
      <c r="H28" s="57">
        <f>IF('Sprint Results by Heat'!$B$3=$H$1,(IFERROR(VLOOKUP(A28,'Sprint Results by Heat'!D:E,2,FALSE),0)),0)</f>
        <v>0</v>
      </c>
      <c r="I28" s="58">
        <f t="shared" si="0"/>
        <v>0</v>
      </c>
      <c r="J28" s="59">
        <f>IF('Sprint Results by Heat'!$B$3=$J$1,(IFERROR(VLOOKUP(A28,'Sprint Results by Heat'!D:E,2,FALSE),0)),0)</f>
        <v>0</v>
      </c>
      <c r="K28" s="5">
        <f t="shared" si="1"/>
        <v>0</v>
      </c>
      <c r="L28" s="60">
        <f>IF('Jump Full Results'!$C$3=$L$1,(IFERROR(VLOOKUP(A28,'Jump Full Results'!B:G,6,FALSE),0)),0)</f>
        <v>0</v>
      </c>
      <c r="M28" s="61">
        <f t="shared" si="2"/>
        <v>0</v>
      </c>
      <c r="N28" s="62">
        <f>IF('Jump Full Results'!$C$3=$N$1,(IFERROR(VLOOKUP(A28,'Jump Full Results'!B:G,6,FALSE),0)),0)</f>
        <v>0</v>
      </c>
      <c r="O28" s="5">
        <f t="shared" si="3"/>
        <v>0</v>
      </c>
      <c r="P28" s="23">
        <f>IFERROR(VLOOKUP(A28,'Throw Full Results'!B:G,6,FALSE), 0)</f>
        <v>0</v>
      </c>
      <c r="Q28" s="63">
        <f t="shared" si="4"/>
        <v>-48.889000000000003</v>
      </c>
      <c r="R28" s="64">
        <f t="shared" si="8"/>
        <v>-48.889000000000003</v>
      </c>
      <c r="S28" s="65" t="str">
        <f t="shared" si="6"/>
        <v/>
      </c>
      <c r="T28" s="6" t="str">
        <f t="shared" si="7"/>
        <v/>
      </c>
    </row>
    <row r="29" spans="1:21" x14ac:dyDescent="0.35">
      <c r="H29" s="57">
        <f>IF('Sprint Results by Heat'!$B$3=$H$1,(IFERROR(VLOOKUP(A29,'Sprint Results by Heat'!D:E,2,FALSE),0)),0)</f>
        <v>0</v>
      </c>
      <c r="I29" s="58">
        <f t="shared" si="0"/>
        <v>0</v>
      </c>
      <c r="J29" s="59">
        <f>IF('Sprint Results by Heat'!$B$3=$J$1,(IFERROR(VLOOKUP(A29,'Sprint Results by Heat'!D:E,2,FALSE),0)),0)</f>
        <v>0</v>
      </c>
      <c r="K29" s="5">
        <f t="shared" si="1"/>
        <v>0</v>
      </c>
      <c r="L29" s="60">
        <f>IF('Jump Full Results'!$C$3=$L$1,(IFERROR(VLOOKUP(A29,'Jump Full Results'!B:G,6,FALSE),0)),0)</f>
        <v>0</v>
      </c>
      <c r="M29" s="61">
        <f t="shared" si="2"/>
        <v>0</v>
      </c>
      <c r="N29" s="62">
        <f>IF('Jump Full Results'!$C$3=$N$1,(IFERROR(VLOOKUP(A29,'Jump Full Results'!B:G,6,FALSE),0)),0)</f>
        <v>0</v>
      </c>
      <c r="O29" s="5">
        <f t="shared" si="3"/>
        <v>0</v>
      </c>
      <c r="P29" s="23">
        <f>IFERROR(VLOOKUP(A29,'Throw Full Results'!B:G,6,FALSE), 0)</f>
        <v>0</v>
      </c>
      <c r="Q29" s="63">
        <f t="shared" si="4"/>
        <v>-48.889000000000003</v>
      </c>
      <c r="R29" s="64">
        <f t="shared" si="8"/>
        <v>-48.889000000000003</v>
      </c>
      <c r="S29" s="65" t="str">
        <f t="shared" si="6"/>
        <v/>
      </c>
      <c r="T29" s="6" t="str">
        <f t="shared" si="7"/>
        <v/>
      </c>
    </row>
    <row r="30" spans="1:21" s="44" customFormat="1" x14ac:dyDescent="0.35">
      <c r="A30" s="29"/>
      <c r="B30" s="29"/>
      <c r="C30" s="29"/>
      <c r="D30" s="29"/>
      <c r="E30" s="30"/>
      <c r="F30" s="29"/>
      <c r="G30" s="45"/>
      <c r="H30" s="46">
        <f>IF('Sprint Results by Heat'!$B$3=$H$1,(IFERROR(VLOOKUP(A30,'Sprint Results by Heat'!D:E,2,FALSE),0)),0)</f>
        <v>0</v>
      </c>
      <c r="I30" s="47">
        <f t="shared" si="0"/>
        <v>0</v>
      </c>
      <c r="J30" s="48">
        <f>IF('Sprint Results by Heat'!$B$3=$J$1,(IFERROR(VLOOKUP(A30,'Sprint Results by Heat'!D:E,2,FALSE),0)),0)</f>
        <v>0</v>
      </c>
      <c r="K30" s="36">
        <f t="shared" si="1"/>
        <v>0</v>
      </c>
      <c r="L30" s="49">
        <f>IF('Jump Full Results'!$C$3=$L$1,(IFERROR(VLOOKUP(A30,'Jump Full Results'!B:G,6,FALSE),0)),0)</f>
        <v>0</v>
      </c>
      <c r="M30" s="50">
        <f t="shared" si="2"/>
        <v>0</v>
      </c>
      <c r="N30" s="51">
        <f>IF('Jump Full Results'!$C$3=$N$1,(IFERROR(VLOOKUP(A30,'Jump Full Results'!B:G,6,FALSE),0)),0)</f>
        <v>0</v>
      </c>
      <c r="O30" s="36">
        <f t="shared" si="3"/>
        <v>0</v>
      </c>
      <c r="P30" s="24">
        <f>IFERROR(VLOOKUP(A30,'Throw Full Results'!B:G,6,FALSE), 0)</f>
        <v>0</v>
      </c>
      <c r="Q30" s="52">
        <f t="shared" si="4"/>
        <v>-48.889000000000003</v>
      </c>
      <c r="R30" s="53">
        <f t="shared" si="8"/>
        <v>-48.889000000000003</v>
      </c>
      <c r="S30" s="41" t="str">
        <f t="shared" si="6"/>
        <v/>
      </c>
      <c r="T30" s="70" t="str">
        <f t="shared" si="7"/>
        <v/>
      </c>
      <c r="U30" s="43"/>
    </row>
    <row r="31" spans="1:21" x14ac:dyDescent="0.35">
      <c r="H31" s="57">
        <f>IF('Sprint Results by Heat'!$B$3=$H$1,(IFERROR(VLOOKUP(A31,'Sprint Results by Heat'!D:E,2,FALSE),0)),0)</f>
        <v>0</v>
      </c>
      <c r="I31" s="58">
        <f t="shared" si="0"/>
        <v>0</v>
      </c>
      <c r="J31" s="59">
        <f>IF('Sprint Results by Heat'!$B$3=$J$1,(IFERROR(VLOOKUP(A31,'Sprint Results by Heat'!D:E,2,FALSE),0)),0)</f>
        <v>0</v>
      </c>
      <c r="K31" s="5">
        <f t="shared" si="1"/>
        <v>0</v>
      </c>
      <c r="L31" s="60">
        <f>IF('Jump Full Results'!$C$3=$L$1,(IFERROR(VLOOKUP(A31,'Jump Full Results'!B:G,6,FALSE),0)),0)</f>
        <v>0</v>
      </c>
      <c r="M31" s="61">
        <f t="shared" si="2"/>
        <v>0</v>
      </c>
      <c r="N31" s="62">
        <f>IF('Jump Full Results'!$C$3=$N$1,(IFERROR(VLOOKUP(A31,'Jump Full Results'!B:G,6,FALSE),0)),0)</f>
        <v>0</v>
      </c>
      <c r="O31" s="5">
        <f t="shared" si="3"/>
        <v>0</v>
      </c>
      <c r="P31" s="23">
        <f>IFERROR(VLOOKUP(A31,'Throw Full Results'!B:G,6,FALSE), 0)</f>
        <v>0</v>
      </c>
      <c r="Q31" s="63">
        <f t="shared" si="4"/>
        <v>-48.889000000000003</v>
      </c>
      <c r="R31" s="64">
        <f t="shared" si="8"/>
        <v>-48.889000000000003</v>
      </c>
      <c r="S31" s="65" t="str">
        <f t="shared" si="6"/>
        <v/>
      </c>
      <c r="T31" s="6" t="str">
        <f t="shared" si="7"/>
        <v/>
      </c>
    </row>
    <row r="32" spans="1:21" x14ac:dyDescent="0.35">
      <c r="H32" s="57">
        <f>IF('Sprint Results by Heat'!$B$3=$H$1,(IFERROR(VLOOKUP(A32,'Sprint Results by Heat'!D:E,2,FALSE),0)),0)</f>
        <v>0</v>
      </c>
      <c r="I32" s="58">
        <f t="shared" si="0"/>
        <v>0</v>
      </c>
      <c r="J32" s="59">
        <f>IF('Sprint Results by Heat'!$B$3=$J$1,(IFERROR(VLOOKUP(A32,'Sprint Results by Heat'!D:E,2,FALSE),0)),0)</f>
        <v>0</v>
      </c>
      <c r="K32" s="5">
        <f t="shared" si="1"/>
        <v>0</v>
      </c>
      <c r="L32" s="60">
        <f>IF('Jump Full Results'!$C$3=$L$1,(IFERROR(VLOOKUP(A32,'Jump Full Results'!B:G,6,FALSE),0)),0)</f>
        <v>0</v>
      </c>
      <c r="M32" s="61">
        <f t="shared" si="2"/>
        <v>0</v>
      </c>
      <c r="N32" s="62">
        <f>IF('Jump Full Results'!$C$3=$N$1,(IFERROR(VLOOKUP(A32,'Jump Full Results'!B:G,6,FALSE),0)),0)</f>
        <v>0</v>
      </c>
      <c r="O32" s="5">
        <f t="shared" si="3"/>
        <v>0</v>
      </c>
      <c r="P32" s="23">
        <f>IFERROR(VLOOKUP(A32,'Throw Full Results'!B:G,6,FALSE), 0)</f>
        <v>0</v>
      </c>
      <c r="Q32" s="63">
        <f t="shared" si="4"/>
        <v>-48.889000000000003</v>
      </c>
      <c r="R32" s="64">
        <f t="shared" si="8"/>
        <v>-48.889000000000003</v>
      </c>
      <c r="S32" s="65" t="str">
        <f t="shared" si="6"/>
        <v/>
      </c>
      <c r="T32" s="6" t="str">
        <f t="shared" si="7"/>
        <v/>
      </c>
    </row>
    <row r="33" spans="1:21" x14ac:dyDescent="0.35">
      <c r="H33" s="57">
        <f>IF('Sprint Results by Heat'!$B$3=$H$1,(IFERROR(VLOOKUP(A33,'Sprint Results by Heat'!D:E,2,FALSE),0)),0)</f>
        <v>0</v>
      </c>
      <c r="I33" s="58">
        <f t="shared" si="0"/>
        <v>0</v>
      </c>
      <c r="J33" s="59">
        <f>IF('Sprint Results by Heat'!$B$3=$J$1,(IFERROR(VLOOKUP(A33,'Sprint Results by Heat'!D:E,2,FALSE),0)),0)</f>
        <v>0</v>
      </c>
      <c r="K33" s="5">
        <f t="shared" si="1"/>
        <v>0</v>
      </c>
      <c r="L33" s="60">
        <f>IF('Jump Full Results'!$C$3=$L$1,(IFERROR(VLOOKUP(A33,'Jump Full Results'!B:G,6,FALSE),0)),0)</f>
        <v>0</v>
      </c>
      <c r="M33" s="61">
        <f t="shared" si="2"/>
        <v>0</v>
      </c>
      <c r="N33" s="62">
        <f>IF('Jump Full Results'!$C$3=$N$1,(IFERROR(VLOOKUP(A33,'Jump Full Results'!B:G,6,FALSE),0)),0)</f>
        <v>0</v>
      </c>
      <c r="O33" s="5">
        <f t="shared" si="3"/>
        <v>0</v>
      </c>
      <c r="P33" s="23">
        <f>IFERROR(VLOOKUP(A33,'Throw Full Results'!B:G,6,FALSE), 0)</f>
        <v>0</v>
      </c>
      <c r="Q33" s="63">
        <f t="shared" si="4"/>
        <v>-48.889000000000003</v>
      </c>
      <c r="R33" s="64">
        <f t="shared" si="8"/>
        <v>-48.889000000000003</v>
      </c>
      <c r="S33" s="65" t="str">
        <f t="shared" si="6"/>
        <v/>
      </c>
      <c r="T33" s="6" t="str">
        <f t="shared" si="7"/>
        <v/>
      </c>
    </row>
    <row r="34" spans="1:21" s="44" customFormat="1" x14ac:dyDescent="0.35">
      <c r="A34" s="29"/>
      <c r="B34" s="29"/>
      <c r="C34" s="29"/>
      <c r="D34" s="29"/>
      <c r="E34" s="30"/>
      <c r="F34" s="29"/>
      <c r="G34" s="45"/>
      <c r="H34" s="46">
        <f>IF('Sprint Results by Heat'!$B$3=$H$1,(IFERROR(VLOOKUP(A34,'Sprint Results by Heat'!D:E,2,FALSE),0)),0)</f>
        <v>0</v>
      </c>
      <c r="I34" s="47">
        <f t="shared" si="0"/>
        <v>0</v>
      </c>
      <c r="J34" s="48">
        <f>IF('Sprint Results by Heat'!$B$3=$J$1,(IFERROR(VLOOKUP(A34,'Sprint Results by Heat'!D:E,2,FALSE),0)),0)</f>
        <v>0</v>
      </c>
      <c r="K34" s="36">
        <f t="shared" si="1"/>
        <v>0</v>
      </c>
      <c r="L34" s="49">
        <f>IF('Jump Full Results'!$C$3=$L$1,(IFERROR(VLOOKUP(A34,'Jump Full Results'!B:G,6,FALSE),0)),0)</f>
        <v>0</v>
      </c>
      <c r="M34" s="50">
        <f t="shared" si="2"/>
        <v>0</v>
      </c>
      <c r="N34" s="51">
        <f>IF('Jump Full Results'!$C$3=$N$1,(IFERROR(VLOOKUP(A34,'Jump Full Results'!B:G,6,FALSE),0)),0)</f>
        <v>0</v>
      </c>
      <c r="O34" s="36">
        <f t="shared" si="3"/>
        <v>0</v>
      </c>
      <c r="P34" s="24">
        <f>IFERROR(VLOOKUP(A34,'Throw Full Results'!B:G,6,FALSE), 0)</f>
        <v>0</v>
      </c>
      <c r="Q34" s="52">
        <f t="shared" si="4"/>
        <v>-48.889000000000003</v>
      </c>
      <c r="R34" s="53">
        <f t="shared" si="8"/>
        <v>-48.889000000000003</v>
      </c>
      <c r="S34" s="41" t="str">
        <f t="shared" si="6"/>
        <v/>
      </c>
      <c r="T34" s="70" t="str">
        <f t="shared" si="7"/>
        <v/>
      </c>
      <c r="U34" s="43"/>
    </row>
    <row r="35" spans="1:21" x14ac:dyDescent="0.35">
      <c r="H35" s="57">
        <f>IF('Sprint Results by Heat'!$B$3=$H$1,(IFERROR(VLOOKUP(A35,'Sprint Results by Heat'!D:E,2,FALSE),0)),0)</f>
        <v>0</v>
      </c>
      <c r="I35" s="58">
        <f t="shared" si="0"/>
        <v>0</v>
      </c>
      <c r="J35" s="59">
        <f>IF('Sprint Results by Heat'!$B$3=$J$1,(IFERROR(VLOOKUP(A35,'Sprint Results by Heat'!D:E,2,FALSE),0)),0)</f>
        <v>0</v>
      </c>
      <c r="K35" s="5">
        <f t="shared" si="1"/>
        <v>0</v>
      </c>
      <c r="L35" s="60">
        <f>IF('Jump Full Results'!$C$3=$L$1,(IFERROR(VLOOKUP(A35,'Jump Full Results'!B:G,6,FALSE),0)),0)</f>
        <v>0</v>
      </c>
      <c r="M35" s="61">
        <f t="shared" si="2"/>
        <v>0</v>
      </c>
      <c r="N35" s="62">
        <f>IF('Jump Full Results'!$C$3=$N$1,(IFERROR(VLOOKUP(A35,'Jump Full Results'!B:G,6,FALSE),0)),0)</f>
        <v>0</v>
      </c>
      <c r="O35" s="5">
        <f t="shared" si="3"/>
        <v>0</v>
      </c>
      <c r="P35" s="23">
        <f>IFERROR(VLOOKUP(A35,'Throw Full Results'!B:G,6,FALSE), 0)</f>
        <v>0</v>
      </c>
      <c r="Q35" s="63">
        <f t="shared" si="4"/>
        <v>-48.889000000000003</v>
      </c>
      <c r="R35" s="64">
        <f t="shared" si="8"/>
        <v>-48.889000000000003</v>
      </c>
      <c r="S35" s="65" t="str">
        <f t="shared" si="6"/>
        <v/>
      </c>
      <c r="T35" s="6" t="str">
        <f t="shared" si="7"/>
        <v/>
      </c>
    </row>
    <row r="36" spans="1:21" x14ac:dyDescent="0.35">
      <c r="H36" s="57">
        <f>IF('Sprint Results by Heat'!$B$3=$H$1,(IFERROR(VLOOKUP(A36,'Sprint Results by Heat'!D:E,2,FALSE),0)),0)</f>
        <v>0</v>
      </c>
      <c r="I36" s="58">
        <f t="shared" si="0"/>
        <v>0</v>
      </c>
      <c r="J36" s="59">
        <f>IF('Sprint Results by Heat'!$B$3=$J$1,(IFERROR(VLOOKUP(A36,'Sprint Results by Heat'!D:E,2,FALSE),0)),0)</f>
        <v>0</v>
      </c>
      <c r="K36" s="5">
        <f t="shared" si="1"/>
        <v>0</v>
      </c>
      <c r="L36" s="60">
        <f>IF('Jump Full Results'!$C$3=$L$1,(IFERROR(VLOOKUP(A36,'Jump Full Results'!B:G,6,FALSE),0)),0)</f>
        <v>0</v>
      </c>
      <c r="M36" s="61">
        <f t="shared" si="2"/>
        <v>0</v>
      </c>
      <c r="N36" s="62">
        <f>IF('Jump Full Results'!$C$3=$N$1,(IFERROR(VLOOKUP(A36,'Jump Full Results'!B:G,6,FALSE),0)),0)</f>
        <v>0</v>
      </c>
      <c r="O36" s="5">
        <f t="shared" si="3"/>
        <v>0</v>
      </c>
      <c r="P36" s="23">
        <f>IFERROR(VLOOKUP(A36,'Throw Full Results'!B:G,6,FALSE), 0)</f>
        <v>0</v>
      </c>
      <c r="Q36" s="63">
        <f t="shared" si="4"/>
        <v>-48.889000000000003</v>
      </c>
      <c r="R36" s="64">
        <f t="shared" si="8"/>
        <v>-48.889000000000003</v>
      </c>
      <c r="S36" s="65" t="str">
        <f t="shared" si="6"/>
        <v/>
      </c>
      <c r="T36" s="6" t="str">
        <f t="shared" si="7"/>
        <v/>
      </c>
    </row>
    <row r="37" spans="1:21" x14ac:dyDescent="0.35">
      <c r="H37" s="57">
        <f>IF('Sprint Results by Heat'!$B$3=$H$1,(IFERROR(VLOOKUP(A37,'Sprint Results by Heat'!D:E,2,FALSE),0)),0)</f>
        <v>0</v>
      </c>
      <c r="I37" s="58">
        <f t="shared" si="0"/>
        <v>0</v>
      </c>
      <c r="J37" s="59">
        <f>IF('Sprint Results by Heat'!$B$3=$J$1,(IFERROR(VLOOKUP(A37,'Sprint Results by Heat'!D:E,2,FALSE),0)),0)</f>
        <v>0</v>
      </c>
      <c r="K37" s="5">
        <f t="shared" si="1"/>
        <v>0</v>
      </c>
      <c r="L37" s="60">
        <f>IF('Jump Full Results'!$C$3=$L$1,(IFERROR(VLOOKUP(A37,'Jump Full Results'!B:G,6,FALSE),0)),0)</f>
        <v>0</v>
      </c>
      <c r="M37" s="61">
        <f t="shared" si="2"/>
        <v>0</v>
      </c>
      <c r="N37" s="62">
        <f>IF('Jump Full Results'!$C$3=$N$1,(IFERROR(VLOOKUP(A37,'Jump Full Results'!B:G,6,FALSE),0)),0)</f>
        <v>0</v>
      </c>
      <c r="O37" s="5">
        <f t="shared" si="3"/>
        <v>0</v>
      </c>
      <c r="P37" s="23">
        <f>IFERROR(VLOOKUP(A37,'Throw Full Results'!B:G,6,FALSE), 0)</f>
        <v>0</v>
      </c>
      <c r="Q37" s="63">
        <f t="shared" si="4"/>
        <v>-48.889000000000003</v>
      </c>
      <c r="R37" s="64">
        <f t="shared" si="8"/>
        <v>-48.889000000000003</v>
      </c>
      <c r="S37" s="65" t="str">
        <f t="shared" si="6"/>
        <v/>
      </c>
      <c r="T37" s="6" t="str">
        <f t="shared" si="7"/>
        <v/>
      </c>
    </row>
    <row r="38" spans="1:21" s="44" customFormat="1" x14ac:dyDescent="0.35">
      <c r="A38" s="29"/>
      <c r="B38" s="29"/>
      <c r="C38" s="29"/>
      <c r="D38" s="29"/>
      <c r="E38" s="30"/>
      <c r="F38" s="29"/>
      <c r="G38" s="45"/>
      <c r="H38" s="46">
        <f>IF('Sprint Results by Heat'!$B$3=$H$1,(IFERROR(VLOOKUP(A38,'Sprint Results by Heat'!D:E,2,FALSE),0)),0)</f>
        <v>0</v>
      </c>
      <c r="I38" s="47">
        <f t="shared" si="0"/>
        <v>0</v>
      </c>
      <c r="J38" s="48">
        <f>IF('Sprint Results by Heat'!$B$3=$J$1,(IFERROR(VLOOKUP(A38,'Sprint Results by Heat'!D:E,2,FALSE),0)),0)</f>
        <v>0</v>
      </c>
      <c r="K38" s="36">
        <f t="shared" si="1"/>
        <v>0</v>
      </c>
      <c r="L38" s="49">
        <f>IF('Jump Full Results'!$C$3=$L$1,(IFERROR(VLOOKUP(A38,'Jump Full Results'!B:G,6,FALSE),0)),0)</f>
        <v>0</v>
      </c>
      <c r="M38" s="50">
        <f t="shared" si="2"/>
        <v>0</v>
      </c>
      <c r="N38" s="51">
        <f>IF('Jump Full Results'!$C$3=$N$1,(IFERROR(VLOOKUP(A38,'Jump Full Results'!B:G,6,FALSE),0)),0)</f>
        <v>0</v>
      </c>
      <c r="O38" s="36">
        <f t="shared" si="3"/>
        <v>0</v>
      </c>
      <c r="P38" s="24">
        <f>IFERROR(VLOOKUP(A38,'Throw Full Results'!B:G,6,FALSE), 0)</f>
        <v>0</v>
      </c>
      <c r="Q38" s="52">
        <f t="shared" si="4"/>
        <v>-48.889000000000003</v>
      </c>
      <c r="R38" s="53">
        <f t="shared" si="8"/>
        <v>-48.889000000000003</v>
      </c>
      <c r="S38" s="41" t="str">
        <f t="shared" si="6"/>
        <v/>
      </c>
      <c r="T38" s="70" t="str">
        <f t="shared" si="7"/>
        <v/>
      </c>
      <c r="U38" s="43"/>
    </row>
    <row r="39" spans="1:21" x14ac:dyDescent="0.35">
      <c r="H39" s="57">
        <f>IF('Sprint Results by Heat'!$B$3=$H$1,(IFERROR(VLOOKUP(A39,'Sprint Results by Heat'!D:E,2,FALSE),0)),0)</f>
        <v>0</v>
      </c>
      <c r="I39" s="58">
        <f t="shared" si="0"/>
        <v>0</v>
      </c>
      <c r="J39" s="59">
        <f>IF('Sprint Results by Heat'!$B$3=$J$1,(IFERROR(VLOOKUP(A39,'Sprint Results by Heat'!D:E,2,FALSE),0)),0)</f>
        <v>0</v>
      </c>
      <c r="K39" s="5">
        <f t="shared" si="1"/>
        <v>0</v>
      </c>
      <c r="L39" s="60">
        <f>IF('Jump Full Results'!$C$3=$L$1,(IFERROR(VLOOKUP(A39,'Jump Full Results'!B:G,6,FALSE),0)),0)</f>
        <v>0</v>
      </c>
      <c r="M39" s="61">
        <f t="shared" si="2"/>
        <v>0</v>
      </c>
      <c r="N39" s="62">
        <f>IF('Jump Full Results'!$C$3=$N$1,(IFERROR(VLOOKUP(A39,'Jump Full Results'!B:G,6,FALSE),0)),0)</f>
        <v>0</v>
      </c>
      <c r="O39" s="5">
        <f t="shared" si="3"/>
        <v>0</v>
      </c>
      <c r="P39" s="23">
        <f>IFERROR(VLOOKUP(A39,'Throw Full Results'!B:G,6,FALSE), 0)</f>
        <v>0</v>
      </c>
      <c r="Q39" s="63">
        <f t="shared" si="4"/>
        <v>-48.889000000000003</v>
      </c>
      <c r="R39" s="64">
        <f t="shared" si="8"/>
        <v>-48.889000000000003</v>
      </c>
      <c r="S39" s="65" t="str">
        <f t="shared" si="6"/>
        <v/>
      </c>
      <c r="T39" s="6" t="str">
        <f t="shared" si="7"/>
        <v/>
      </c>
    </row>
    <row r="40" spans="1:21" x14ac:dyDescent="0.35">
      <c r="H40" s="57">
        <f>IF('Sprint Results by Heat'!$B$3=$H$1,(IFERROR(VLOOKUP(A40,'Sprint Results by Heat'!D:E,2,FALSE),0)),0)</f>
        <v>0</v>
      </c>
      <c r="I40" s="58">
        <f t="shared" si="0"/>
        <v>0</v>
      </c>
      <c r="J40" s="59">
        <f>IF('Sprint Results by Heat'!$B$3=$J$1,(IFERROR(VLOOKUP(A40,'Sprint Results by Heat'!D:E,2,FALSE),0)),0)</f>
        <v>0</v>
      </c>
      <c r="K40" s="5">
        <f t="shared" si="1"/>
        <v>0</v>
      </c>
      <c r="L40" s="60">
        <f>IF('Jump Full Results'!$C$3=$L$1,(IFERROR(VLOOKUP(A40,'Jump Full Results'!B:G,6,FALSE),0)),0)</f>
        <v>0</v>
      </c>
      <c r="M40" s="61">
        <f t="shared" si="2"/>
        <v>0</v>
      </c>
      <c r="N40" s="62">
        <f>IF('Jump Full Results'!$C$3=$N$1,(IFERROR(VLOOKUP(A40,'Jump Full Results'!B:G,6,FALSE),0)),0)</f>
        <v>0</v>
      </c>
      <c r="O40" s="5">
        <f t="shared" si="3"/>
        <v>0</v>
      </c>
      <c r="P40" s="23">
        <f>IFERROR(VLOOKUP(A40,'Throw Full Results'!B:G,6,FALSE), 0)</f>
        <v>0</v>
      </c>
      <c r="Q40" s="63">
        <f t="shared" si="4"/>
        <v>-48.889000000000003</v>
      </c>
      <c r="R40" s="64">
        <f t="shared" si="8"/>
        <v>-48.889000000000003</v>
      </c>
      <c r="S40" s="65" t="str">
        <f t="shared" si="6"/>
        <v/>
      </c>
      <c r="T40" s="6" t="str">
        <f t="shared" si="7"/>
        <v/>
      </c>
    </row>
    <row r="41" spans="1:21" x14ac:dyDescent="0.35">
      <c r="H41" s="57">
        <f>IF('Sprint Results by Heat'!$B$3=$H$1,(IFERROR(VLOOKUP(A41,'Sprint Results by Heat'!D:E,2,FALSE),0)),0)</f>
        <v>0</v>
      </c>
      <c r="I41" s="58">
        <f t="shared" si="0"/>
        <v>0</v>
      </c>
      <c r="J41" s="59">
        <f>IF('Sprint Results by Heat'!$B$3=$J$1,(IFERROR(VLOOKUP(A41,'Sprint Results by Heat'!D:E,2,FALSE),0)),0)</f>
        <v>0</v>
      </c>
      <c r="K41" s="5">
        <f t="shared" si="1"/>
        <v>0</v>
      </c>
      <c r="L41" s="60">
        <f>IF('Jump Full Results'!$C$3=$L$1,(IFERROR(VLOOKUP(A41,'Jump Full Results'!B:G,6,FALSE),0)),0)</f>
        <v>0</v>
      </c>
      <c r="M41" s="61">
        <f t="shared" si="2"/>
        <v>0</v>
      </c>
      <c r="N41" s="62">
        <f>IF('Jump Full Results'!$C$3=$N$1,(IFERROR(VLOOKUP(A41,'Jump Full Results'!B:G,6,FALSE),0)),0)</f>
        <v>0</v>
      </c>
      <c r="O41" s="5">
        <f t="shared" si="3"/>
        <v>0</v>
      </c>
      <c r="P41" s="23">
        <f>IFERROR(VLOOKUP(A41,'Throw Full Results'!B:G,6,FALSE), 0)</f>
        <v>0</v>
      </c>
      <c r="Q41" s="63">
        <f t="shared" si="4"/>
        <v>-48.889000000000003</v>
      </c>
      <c r="R41" s="64">
        <f t="shared" si="8"/>
        <v>-48.889000000000003</v>
      </c>
      <c r="S41" s="65" t="str">
        <f t="shared" si="6"/>
        <v/>
      </c>
      <c r="T41" s="6" t="str">
        <f t="shared" si="7"/>
        <v/>
      </c>
    </row>
    <row r="42" spans="1:21" s="44" customFormat="1" x14ac:dyDescent="0.35">
      <c r="A42" s="29"/>
      <c r="B42" s="29"/>
      <c r="C42" s="29"/>
      <c r="D42" s="29"/>
      <c r="E42" s="30"/>
      <c r="F42" s="29"/>
      <c r="G42" s="45"/>
      <c r="H42" s="46">
        <f>IF('Sprint Results by Heat'!$B$3=$H$1,(IFERROR(VLOOKUP(A42,'Sprint Results by Heat'!D:E,2,FALSE),0)),0)</f>
        <v>0</v>
      </c>
      <c r="I42" s="47">
        <f t="shared" si="0"/>
        <v>0</v>
      </c>
      <c r="J42" s="48">
        <f>IF('Sprint Results by Heat'!$B$3=$J$1,(IFERROR(VLOOKUP(A42,'Sprint Results by Heat'!D:E,2,FALSE),0)),0)</f>
        <v>0</v>
      </c>
      <c r="K42" s="36">
        <f t="shared" si="1"/>
        <v>0</v>
      </c>
      <c r="L42" s="49">
        <f>IF('Jump Full Results'!$C$3=$L$1,(IFERROR(VLOOKUP(A42,'Jump Full Results'!B:G,6,FALSE),0)),0)</f>
        <v>0</v>
      </c>
      <c r="M42" s="50">
        <f t="shared" si="2"/>
        <v>0</v>
      </c>
      <c r="N42" s="51">
        <f>IF('Jump Full Results'!$C$3=$N$1,(IFERROR(VLOOKUP(A42,'Jump Full Results'!B:G,6,FALSE),0)),0)</f>
        <v>0</v>
      </c>
      <c r="O42" s="36">
        <f t="shared" si="3"/>
        <v>0</v>
      </c>
      <c r="P42" s="24">
        <f>IFERROR(VLOOKUP(A42,'Throw Full Results'!B:G,6,FALSE), 0)</f>
        <v>0</v>
      </c>
      <c r="Q42" s="52">
        <f t="shared" si="4"/>
        <v>-48.889000000000003</v>
      </c>
      <c r="R42" s="53">
        <f t="shared" si="8"/>
        <v>-48.889000000000003</v>
      </c>
      <c r="S42" s="41" t="str">
        <f t="shared" si="6"/>
        <v/>
      </c>
      <c r="T42" s="70" t="str">
        <f t="shared" si="7"/>
        <v/>
      </c>
      <c r="U42" s="43"/>
    </row>
    <row r="43" spans="1:21" x14ac:dyDescent="0.35">
      <c r="H43" s="57">
        <f>IF('Sprint Results by Heat'!$B$3=$H$1,(IFERROR(VLOOKUP(A43,'Sprint Results by Heat'!D:E,2,FALSE),0)),0)</f>
        <v>0</v>
      </c>
      <c r="I43" s="58">
        <f t="shared" si="0"/>
        <v>0</v>
      </c>
      <c r="J43" s="59">
        <f>IF('Sprint Results by Heat'!$B$3=$J$1,(IFERROR(VLOOKUP(A43,'Sprint Results by Heat'!D:E,2,FALSE),0)),0)</f>
        <v>0</v>
      </c>
      <c r="K43" s="5">
        <f t="shared" si="1"/>
        <v>0</v>
      </c>
      <c r="L43" s="60">
        <f>IF('Jump Full Results'!$C$3=$L$1,(IFERROR(VLOOKUP(A43,'Jump Full Results'!B:G,6,FALSE),0)),0)</f>
        <v>0</v>
      </c>
      <c r="M43" s="61">
        <f t="shared" si="2"/>
        <v>0</v>
      </c>
      <c r="N43" s="62">
        <f>IF('Jump Full Results'!$C$3=$N$1,(IFERROR(VLOOKUP(A43,'Jump Full Results'!B:G,6,FALSE),0)),0)</f>
        <v>0</v>
      </c>
      <c r="O43" s="5">
        <f t="shared" si="3"/>
        <v>0</v>
      </c>
      <c r="P43" s="23">
        <f>IFERROR(VLOOKUP(A43,'Throw Full Results'!B:G,6,FALSE), 0)</f>
        <v>0</v>
      </c>
      <c r="Q43" s="63">
        <f t="shared" si="4"/>
        <v>-48.889000000000003</v>
      </c>
      <c r="R43" s="64">
        <f t="shared" si="8"/>
        <v>-48.889000000000003</v>
      </c>
      <c r="S43" s="65" t="str">
        <f t="shared" si="6"/>
        <v/>
      </c>
      <c r="T43" s="6" t="str">
        <f t="shared" si="7"/>
        <v/>
      </c>
    </row>
    <row r="44" spans="1:21" x14ac:dyDescent="0.35">
      <c r="H44" s="57">
        <f>IF('Sprint Results by Heat'!$B$3=$H$1,(IFERROR(VLOOKUP(A44,'Sprint Results by Heat'!D:E,2,FALSE),0)),0)</f>
        <v>0</v>
      </c>
      <c r="I44" s="58">
        <f t="shared" si="0"/>
        <v>0</v>
      </c>
      <c r="J44" s="59">
        <f>IF('Sprint Results by Heat'!$B$3=$J$1,(IFERROR(VLOOKUP(A44,'Sprint Results by Heat'!D:E,2,FALSE),0)),0)</f>
        <v>0</v>
      </c>
      <c r="K44" s="5">
        <f t="shared" si="1"/>
        <v>0</v>
      </c>
      <c r="L44" s="60">
        <f>IF('Jump Full Results'!$C$3=$L$1,(IFERROR(VLOOKUP(A44,'Jump Full Results'!B:G,6,FALSE),0)),0)</f>
        <v>0</v>
      </c>
      <c r="M44" s="61">
        <f t="shared" si="2"/>
        <v>0</v>
      </c>
      <c r="N44" s="62">
        <f>IF('Jump Full Results'!$C$3=$N$1,(IFERROR(VLOOKUP(A44,'Jump Full Results'!B:G,6,FALSE),0)),0)</f>
        <v>0</v>
      </c>
      <c r="O44" s="5">
        <f t="shared" si="3"/>
        <v>0</v>
      </c>
      <c r="P44" s="23">
        <f>IFERROR(VLOOKUP(A44,'Throw Full Results'!B:G,6,FALSE), 0)</f>
        <v>0</v>
      </c>
      <c r="Q44" s="63">
        <f t="shared" si="4"/>
        <v>-48.889000000000003</v>
      </c>
      <c r="R44" s="64">
        <f t="shared" si="8"/>
        <v>-48.889000000000003</v>
      </c>
      <c r="S44" s="65" t="str">
        <f t="shared" si="6"/>
        <v/>
      </c>
      <c r="T44" s="6" t="str">
        <f t="shared" si="7"/>
        <v/>
      </c>
    </row>
    <row r="45" spans="1:21" x14ac:dyDescent="0.35">
      <c r="H45" s="57">
        <f>IF('Sprint Results by Heat'!$B$3=$H$1,(IFERROR(VLOOKUP(A45,'Sprint Results by Heat'!D:E,2,FALSE),0)),0)</f>
        <v>0</v>
      </c>
      <c r="I45" s="58">
        <f t="shared" si="0"/>
        <v>0</v>
      </c>
      <c r="J45" s="59">
        <f>IF('Sprint Results by Heat'!$B$3=$J$1,(IFERROR(VLOOKUP(A45,'Sprint Results by Heat'!D:E,2,FALSE),0)),0)</f>
        <v>0</v>
      </c>
      <c r="K45" s="5">
        <f t="shared" si="1"/>
        <v>0</v>
      </c>
      <c r="L45" s="60">
        <f>IF('Jump Full Results'!$C$3=$L$1,(IFERROR(VLOOKUP(A45,'Jump Full Results'!B:G,6,FALSE),0)),0)</f>
        <v>0</v>
      </c>
      <c r="M45" s="61">
        <f t="shared" si="2"/>
        <v>0</v>
      </c>
      <c r="N45" s="62">
        <f>IF('Jump Full Results'!$C$3=$N$1,(IFERROR(VLOOKUP(A45,'Jump Full Results'!B:G,6,FALSE),0)),0)</f>
        <v>0</v>
      </c>
      <c r="O45" s="5">
        <f t="shared" si="3"/>
        <v>0</v>
      </c>
      <c r="P45" s="23">
        <f>IFERROR(VLOOKUP(A45,'Throw Full Results'!B:G,6,FALSE), 0)</f>
        <v>0</v>
      </c>
      <c r="Q45" s="63">
        <f t="shared" si="4"/>
        <v>-48.889000000000003</v>
      </c>
      <c r="R45" s="64">
        <f t="shared" si="8"/>
        <v>-48.889000000000003</v>
      </c>
      <c r="S45" s="65" t="str">
        <f t="shared" si="6"/>
        <v/>
      </c>
      <c r="T45" s="6" t="str">
        <f t="shared" si="7"/>
        <v/>
      </c>
    </row>
    <row r="46" spans="1:21" s="44" customFormat="1" x14ac:dyDescent="0.35">
      <c r="A46" s="29"/>
      <c r="B46" s="29"/>
      <c r="C46" s="29"/>
      <c r="D46" s="29"/>
      <c r="E46" s="30"/>
      <c r="F46" s="29"/>
      <c r="G46" s="45"/>
      <c r="H46" s="46">
        <f>IF('Sprint Results by Heat'!$B$3=$H$1,(IFERROR(VLOOKUP(A46,'Sprint Results by Heat'!D:E,2,FALSE),0)),0)</f>
        <v>0</v>
      </c>
      <c r="I46" s="47">
        <f t="shared" si="0"/>
        <v>0</v>
      </c>
      <c r="J46" s="48">
        <f>IF('Sprint Results by Heat'!$B$3=$J$1,(IFERROR(VLOOKUP(A46,'Sprint Results by Heat'!D:E,2,FALSE),0)),0)</f>
        <v>0</v>
      </c>
      <c r="K46" s="36">
        <f t="shared" si="1"/>
        <v>0</v>
      </c>
      <c r="L46" s="49">
        <f>IF('Jump Full Results'!$C$3=$L$1,(IFERROR(VLOOKUP(A46,'Jump Full Results'!B:G,6,FALSE),0)),0)</f>
        <v>0</v>
      </c>
      <c r="M46" s="50">
        <f t="shared" si="2"/>
        <v>0</v>
      </c>
      <c r="N46" s="51">
        <f>IF('Jump Full Results'!$C$3=$N$1,(IFERROR(VLOOKUP(A46,'Jump Full Results'!B:G,6,FALSE),0)),0)</f>
        <v>0</v>
      </c>
      <c r="O46" s="36">
        <f t="shared" si="3"/>
        <v>0</v>
      </c>
      <c r="P46" s="24">
        <f>IFERROR(VLOOKUP(A46,'Throw Full Results'!B:G,6,FALSE), 0)</f>
        <v>0</v>
      </c>
      <c r="Q46" s="52">
        <f t="shared" si="4"/>
        <v>-48.889000000000003</v>
      </c>
      <c r="R46" s="53">
        <f t="shared" si="8"/>
        <v>-48.889000000000003</v>
      </c>
      <c r="S46" s="41" t="str">
        <f t="shared" si="6"/>
        <v/>
      </c>
      <c r="T46" s="70" t="str">
        <f t="shared" si="7"/>
        <v/>
      </c>
      <c r="U46" s="43"/>
    </row>
    <row r="47" spans="1:21" x14ac:dyDescent="0.35">
      <c r="H47" s="57">
        <f>IF('Sprint Results by Heat'!$B$3=$H$1,(IFERROR(VLOOKUP(A47,'Sprint Results by Heat'!D:E,2,FALSE),0)),0)</f>
        <v>0</v>
      </c>
      <c r="I47" s="58">
        <f t="shared" si="0"/>
        <v>0</v>
      </c>
      <c r="J47" s="59">
        <f>IF('Sprint Results by Heat'!$B$3=$J$1,(IFERROR(VLOOKUP(A47,'Sprint Results by Heat'!D:E,2,FALSE),0)),0)</f>
        <v>0</v>
      </c>
      <c r="K47" s="5">
        <f t="shared" si="1"/>
        <v>0</v>
      </c>
      <c r="L47" s="60">
        <f>IF('Jump Full Results'!$C$3=$L$1,(IFERROR(VLOOKUP(A47,'Jump Full Results'!B:G,6,FALSE),0)),0)</f>
        <v>0</v>
      </c>
      <c r="M47" s="61">
        <f t="shared" si="2"/>
        <v>0</v>
      </c>
      <c r="N47" s="62">
        <f>IF('Jump Full Results'!$C$3=$N$1,(IFERROR(VLOOKUP(A47,'Jump Full Results'!B:G,6,FALSE),0)),0)</f>
        <v>0</v>
      </c>
      <c r="O47" s="5">
        <f t="shared" si="3"/>
        <v>0</v>
      </c>
      <c r="P47" s="23">
        <f>IFERROR(VLOOKUP(A47,'Throw Full Results'!B:G,6,FALSE), 0)</f>
        <v>0</v>
      </c>
      <c r="Q47" s="63">
        <f t="shared" si="4"/>
        <v>-48.889000000000003</v>
      </c>
      <c r="R47" s="64">
        <f t="shared" si="8"/>
        <v>-48.889000000000003</v>
      </c>
      <c r="S47" s="65" t="str">
        <f t="shared" si="6"/>
        <v/>
      </c>
      <c r="T47" s="6" t="str">
        <f t="shared" si="7"/>
        <v/>
      </c>
    </row>
    <row r="48" spans="1:21" x14ac:dyDescent="0.35">
      <c r="H48" s="57">
        <f>IF('Sprint Results by Heat'!$B$3=$H$1,(IFERROR(VLOOKUP(A48,'Sprint Results by Heat'!D:E,2,FALSE),0)),0)</f>
        <v>0</v>
      </c>
      <c r="I48" s="58">
        <f t="shared" si="0"/>
        <v>0</v>
      </c>
      <c r="J48" s="59">
        <f>IF('Sprint Results by Heat'!$B$3=$J$1,(IFERROR(VLOOKUP(A48,'Sprint Results by Heat'!D:E,2,FALSE),0)),0)</f>
        <v>0</v>
      </c>
      <c r="K48" s="5">
        <f t="shared" si="1"/>
        <v>0</v>
      </c>
      <c r="L48" s="60">
        <f>IF('Jump Full Results'!$C$3=$L$1,(IFERROR(VLOOKUP(A48,'Jump Full Results'!B:G,6,FALSE),0)),0)</f>
        <v>0</v>
      </c>
      <c r="M48" s="61">
        <f t="shared" si="2"/>
        <v>0</v>
      </c>
      <c r="N48" s="62">
        <f>IF('Jump Full Results'!$C$3=$N$1,(IFERROR(VLOOKUP(A48,'Jump Full Results'!B:G,6,FALSE),0)),0)</f>
        <v>0</v>
      </c>
      <c r="O48" s="5">
        <f t="shared" si="3"/>
        <v>0</v>
      </c>
      <c r="P48" s="23">
        <f>IFERROR(VLOOKUP(A48,'Throw Full Results'!B:G,6,FALSE), 0)</f>
        <v>0</v>
      </c>
      <c r="Q48" s="63">
        <f t="shared" si="4"/>
        <v>-48.889000000000003</v>
      </c>
      <c r="R48" s="64">
        <f t="shared" si="8"/>
        <v>-48.889000000000003</v>
      </c>
      <c r="S48" s="65" t="str">
        <f t="shared" si="6"/>
        <v/>
      </c>
      <c r="T48" s="6" t="str">
        <f t="shared" si="7"/>
        <v/>
      </c>
    </row>
    <row r="49" spans="1:21" x14ac:dyDescent="0.35">
      <c r="H49" s="57">
        <f>IF('Sprint Results by Heat'!$B$3=$H$1,(IFERROR(VLOOKUP(A49,'Sprint Results by Heat'!D:E,2,FALSE),0)),0)</f>
        <v>0</v>
      </c>
      <c r="I49" s="58">
        <f t="shared" si="0"/>
        <v>0</v>
      </c>
      <c r="J49" s="59">
        <f>IF('Sprint Results by Heat'!$B$3=$J$1,(IFERROR(VLOOKUP(A49,'Sprint Results by Heat'!D:E,2,FALSE),0)),0)</f>
        <v>0</v>
      </c>
      <c r="K49" s="5">
        <f t="shared" si="1"/>
        <v>0</v>
      </c>
      <c r="L49" s="60">
        <f>IF('Jump Full Results'!$C$3=$L$1,(IFERROR(VLOOKUP(A49,'Jump Full Results'!B:G,6,FALSE),0)),0)</f>
        <v>0</v>
      </c>
      <c r="M49" s="61">
        <f t="shared" si="2"/>
        <v>0</v>
      </c>
      <c r="N49" s="62">
        <f>IF('Jump Full Results'!$C$3=$N$1,(IFERROR(VLOOKUP(A49,'Jump Full Results'!B:G,6,FALSE),0)),0)</f>
        <v>0</v>
      </c>
      <c r="O49" s="5">
        <f t="shared" si="3"/>
        <v>0</v>
      </c>
      <c r="P49" s="23">
        <f>IFERROR(VLOOKUP(A49,'Throw Full Results'!B:G,6,FALSE), 0)</f>
        <v>0</v>
      </c>
      <c r="Q49" s="63">
        <f t="shared" si="4"/>
        <v>-48.889000000000003</v>
      </c>
      <c r="R49" s="64">
        <f t="shared" si="8"/>
        <v>-48.889000000000003</v>
      </c>
      <c r="S49" s="65" t="str">
        <f t="shared" si="6"/>
        <v/>
      </c>
      <c r="T49" s="6" t="str">
        <f t="shared" si="7"/>
        <v/>
      </c>
    </row>
    <row r="50" spans="1:21" s="44" customFormat="1" x14ac:dyDescent="0.35">
      <c r="A50" s="29"/>
      <c r="B50" s="29"/>
      <c r="C50" s="29"/>
      <c r="D50" s="29"/>
      <c r="E50" s="30"/>
      <c r="F50" s="29"/>
      <c r="G50" s="45"/>
      <c r="H50" s="46">
        <f>IF('Sprint Results by Heat'!$B$3=$H$1,(IFERROR(VLOOKUP(A50,'Sprint Results by Heat'!D:E,2,FALSE),0)),0)</f>
        <v>0</v>
      </c>
      <c r="I50" s="47">
        <f t="shared" si="0"/>
        <v>0</v>
      </c>
      <c r="J50" s="48">
        <f>IF('Sprint Results by Heat'!$B$3=$J$1,(IFERROR(VLOOKUP(A50,'Sprint Results by Heat'!D:E,2,FALSE),0)),0)</f>
        <v>0</v>
      </c>
      <c r="K50" s="36">
        <f t="shared" si="1"/>
        <v>0</v>
      </c>
      <c r="L50" s="49">
        <f>IF('Jump Full Results'!$C$3=$L$1,(IFERROR(VLOOKUP(A50,'Jump Full Results'!B:G,6,FALSE),0)),0)</f>
        <v>0</v>
      </c>
      <c r="M50" s="50">
        <f t="shared" si="2"/>
        <v>0</v>
      </c>
      <c r="N50" s="51">
        <f>IF('Jump Full Results'!$C$3=$N$1,(IFERROR(VLOOKUP(A50,'Jump Full Results'!B:G,6,FALSE),0)),0)</f>
        <v>0</v>
      </c>
      <c r="O50" s="36">
        <f t="shared" si="3"/>
        <v>0</v>
      </c>
      <c r="P50" s="24">
        <f>IFERROR(VLOOKUP(A50,'Throw Full Results'!B:G,6,FALSE), 0)</f>
        <v>0</v>
      </c>
      <c r="Q50" s="52">
        <f t="shared" si="4"/>
        <v>-48.889000000000003</v>
      </c>
      <c r="R50" s="53">
        <f t="shared" si="8"/>
        <v>-48.889000000000003</v>
      </c>
      <c r="S50" s="41" t="str">
        <f t="shared" si="6"/>
        <v/>
      </c>
      <c r="T50" s="70" t="str">
        <f t="shared" si="7"/>
        <v/>
      </c>
      <c r="U50" s="43"/>
    </row>
    <row r="51" spans="1:21" x14ac:dyDescent="0.35">
      <c r="H51" s="57">
        <f>IF('Sprint Results by Heat'!$B$3=$H$1,(IFERROR(VLOOKUP(A51,'Sprint Results by Heat'!D:E,2,FALSE),0)),0)</f>
        <v>0</v>
      </c>
      <c r="I51" s="58">
        <f t="shared" si="0"/>
        <v>0</v>
      </c>
      <c r="J51" s="59">
        <f>IF('Sprint Results by Heat'!$B$3=$J$1,(IFERROR(VLOOKUP(A51,'Sprint Results by Heat'!D:E,2,FALSE),0)),0)</f>
        <v>0</v>
      </c>
      <c r="K51" s="5">
        <f t="shared" si="1"/>
        <v>0</v>
      </c>
      <c r="L51" s="60">
        <f>IF('Jump Full Results'!$C$3=$L$1,(IFERROR(VLOOKUP(A51,'Jump Full Results'!B:G,6,FALSE),0)),0)</f>
        <v>0</v>
      </c>
      <c r="M51" s="61">
        <f t="shared" si="2"/>
        <v>0</v>
      </c>
      <c r="N51" s="62">
        <f>IF('Jump Full Results'!$C$3=$N$1,(IFERROR(VLOOKUP(A51,'Jump Full Results'!B:G,6,FALSE),0)),0)</f>
        <v>0</v>
      </c>
      <c r="O51" s="5">
        <f t="shared" si="3"/>
        <v>0</v>
      </c>
      <c r="P51" s="23">
        <f>IFERROR(VLOOKUP(A51,'Throw Full Results'!B:G,6,FALSE), 0)</f>
        <v>0</v>
      </c>
      <c r="Q51" s="63">
        <f t="shared" si="4"/>
        <v>-48.889000000000003</v>
      </c>
      <c r="R51" s="64">
        <f t="shared" si="8"/>
        <v>-48.889000000000003</v>
      </c>
      <c r="S51" s="65" t="str">
        <f t="shared" si="6"/>
        <v/>
      </c>
      <c r="T51" s="6" t="str">
        <f t="shared" si="7"/>
        <v/>
      </c>
    </row>
    <row r="52" spans="1:21" x14ac:dyDescent="0.35">
      <c r="H52" s="57">
        <f>IF('Sprint Results by Heat'!$B$3=$H$1,(IFERROR(VLOOKUP(A52,'Sprint Results by Heat'!D:E,2,FALSE),0)),0)</f>
        <v>0</v>
      </c>
      <c r="I52" s="58">
        <f t="shared" si="0"/>
        <v>0</v>
      </c>
      <c r="J52" s="59">
        <f>IF('Sprint Results by Heat'!$B$3=$J$1,(IFERROR(VLOOKUP(A52,'Sprint Results by Heat'!D:E,2,FALSE),0)),0)</f>
        <v>0</v>
      </c>
      <c r="K52" s="5">
        <f t="shared" si="1"/>
        <v>0</v>
      </c>
      <c r="L52" s="60">
        <f>IF('Jump Full Results'!$C$3=$L$1,(IFERROR(VLOOKUP(A52,'Jump Full Results'!B:G,6,FALSE),0)),0)</f>
        <v>0</v>
      </c>
      <c r="M52" s="61">
        <f t="shared" si="2"/>
        <v>0</v>
      </c>
      <c r="N52" s="62">
        <f>IF('Jump Full Results'!$C$3=$N$1,(IFERROR(VLOOKUP(A52,'Jump Full Results'!B:G,6,FALSE),0)),0)</f>
        <v>0</v>
      </c>
      <c r="O52" s="5">
        <f t="shared" si="3"/>
        <v>0</v>
      </c>
      <c r="P52" s="23">
        <f>IFERROR(VLOOKUP(A52,'Throw Full Results'!B:G,6,FALSE), 0)</f>
        <v>0</v>
      </c>
      <c r="Q52" s="63">
        <f t="shared" si="4"/>
        <v>-48.889000000000003</v>
      </c>
      <c r="R52" s="64">
        <f t="shared" si="8"/>
        <v>-48.889000000000003</v>
      </c>
      <c r="S52" s="65" t="str">
        <f t="shared" si="6"/>
        <v/>
      </c>
      <c r="T52" s="6" t="str">
        <f t="shared" si="7"/>
        <v/>
      </c>
    </row>
    <row r="53" spans="1:21" x14ac:dyDescent="0.35">
      <c r="H53" s="57">
        <f>IF('Sprint Results by Heat'!$B$3=$H$1,(IFERROR(VLOOKUP(A53,'Sprint Results by Heat'!D:E,2,FALSE),0)),0)</f>
        <v>0</v>
      </c>
      <c r="I53" s="58">
        <f t="shared" si="0"/>
        <v>0</v>
      </c>
      <c r="J53" s="59">
        <f>IF('Sprint Results by Heat'!$B$3=$J$1,(IFERROR(VLOOKUP(A53,'Sprint Results by Heat'!D:E,2,FALSE),0)),0)</f>
        <v>0</v>
      </c>
      <c r="K53" s="5">
        <f t="shared" si="1"/>
        <v>0</v>
      </c>
      <c r="L53" s="60">
        <f>IF('Jump Full Results'!$C$3=$L$1,(IFERROR(VLOOKUP(A53,'Jump Full Results'!B:G,6,FALSE),0)),0)</f>
        <v>0</v>
      </c>
      <c r="M53" s="61">
        <f t="shared" si="2"/>
        <v>0</v>
      </c>
      <c r="N53" s="62">
        <f>IF('Jump Full Results'!$C$3=$N$1,(IFERROR(VLOOKUP(A53,'Jump Full Results'!B:G,6,FALSE),0)),0)</f>
        <v>0</v>
      </c>
      <c r="O53" s="5">
        <f t="shared" si="3"/>
        <v>0</v>
      </c>
      <c r="P53" s="23">
        <f>IFERROR(VLOOKUP(A53,'Throw Full Results'!B:G,6,FALSE), 0)</f>
        <v>0</v>
      </c>
      <c r="Q53" s="63">
        <f t="shared" si="4"/>
        <v>-48.889000000000003</v>
      </c>
      <c r="R53" s="64">
        <f t="shared" si="8"/>
        <v>-48.889000000000003</v>
      </c>
      <c r="S53" s="65" t="str">
        <f t="shared" si="6"/>
        <v/>
      </c>
      <c r="T53" s="6" t="str">
        <f t="shared" si="7"/>
        <v/>
      </c>
    </row>
    <row r="54" spans="1:21" s="44" customFormat="1" x14ac:dyDescent="0.35">
      <c r="A54" s="29"/>
      <c r="B54" s="29"/>
      <c r="C54" s="29"/>
      <c r="D54" s="29"/>
      <c r="E54" s="30"/>
      <c r="F54" s="29"/>
      <c r="G54" s="45"/>
      <c r="H54" s="46">
        <f>IF('Sprint Results by Heat'!$B$3=$H$1,(IFERROR(VLOOKUP(A54,'Sprint Results by Heat'!D:E,2,FALSE),0)),0)</f>
        <v>0</v>
      </c>
      <c r="I54" s="47">
        <f t="shared" si="0"/>
        <v>0</v>
      </c>
      <c r="J54" s="48">
        <f>IF('Sprint Results by Heat'!$B$3=$J$1,(IFERROR(VLOOKUP(A54,'Sprint Results by Heat'!D:E,2,FALSE),0)),0)</f>
        <v>0</v>
      </c>
      <c r="K54" s="36">
        <f t="shared" si="1"/>
        <v>0</v>
      </c>
      <c r="L54" s="49">
        <f>IF('Jump Full Results'!$C$3=$L$1,(IFERROR(VLOOKUP(A54,'Jump Full Results'!B:G,6,FALSE),0)),0)</f>
        <v>0</v>
      </c>
      <c r="M54" s="50">
        <f t="shared" si="2"/>
        <v>0</v>
      </c>
      <c r="N54" s="51">
        <f>IF('Jump Full Results'!$C$3=$N$1,(IFERROR(VLOOKUP(A54,'Jump Full Results'!B:G,6,FALSE),0)),0)</f>
        <v>0</v>
      </c>
      <c r="O54" s="36">
        <f t="shared" si="3"/>
        <v>0</v>
      </c>
      <c r="P54" s="24">
        <f>IFERROR(VLOOKUP(A54,'Throw Full Results'!B:G,6,FALSE), 0)</f>
        <v>0</v>
      </c>
      <c r="Q54" s="52">
        <f t="shared" si="4"/>
        <v>-48.889000000000003</v>
      </c>
      <c r="R54" s="53">
        <f t="shared" si="8"/>
        <v>-48.889000000000003</v>
      </c>
      <c r="S54" s="41" t="str">
        <f t="shared" si="6"/>
        <v/>
      </c>
      <c r="T54" s="70" t="str">
        <f t="shared" si="7"/>
        <v/>
      </c>
      <c r="U54" s="43"/>
    </row>
    <row r="55" spans="1:21" x14ac:dyDescent="0.35">
      <c r="H55" s="57">
        <f>IF('Sprint Results by Heat'!$B$3=$H$1,(IFERROR(VLOOKUP(A55,'Sprint Results by Heat'!D:E,2,FALSE),0)),0)</f>
        <v>0</v>
      </c>
      <c r="I55" s="58">
        <f t="shared" si="0"/>
        <v>0</v>
      </c>
      <c r="J55" s="59">
        <f>IF('Sprint Results by Heat'!$B$3=$J$1,(IFERROR(VLOOKUP(A55,'Sprint Results by Heat'!D:E,2,FALSE),0)),0)</f>
        <v>0</v>
      </c>
      <c r="K55" s="5">
        <f t="shared" si="1"/>
        <v>0</v>
      </c>
      <c r="L55" s="60">
        <f>IF('Jump Full Results'!$C$3=$L$1,(IFERROR(VLOOKUP(A55,'Jump Full Results'!B:G,6,FALSE),0)),0)</f>
        <v>0</v>
      </c>
      <c r="M55" s="61">
        <f t="shared" si="2"/>
        <v>0</v>
      </c>
      <c r="N55" s="62">
        <f>IF('Jump Full Results'!$C$3=$N$1,(IFERROR(VLOOKUP(A55,'Jump Full Results'!B:G,6,FALSE),0)),0)</f>
        <v>0</v>
      </c>
      <c r="O55" s="5">
        <f t="shared" si="3"/>
        <v>0</v>
      </c>
      <c r="P55" s="23">
        <f>IFERROR(VLOOKUP(A55,'Throw Full Results'!B:G,6,FALSE), 0)</f>
        <v>0</v>
      </c>
      <c r="Q55" s="63">
        <f t="shared" si="4"/>
        <v>-48.889000000000003</v>
      </c>
      <c r="R55" s="64">
        <f t="shared" si="8"/>
        <v>-48.889000000000003</v>
      </c>
      <c r="S55" s="65" t="str">
        <f t="shared" si="6"/>
        <v/>
      </c>
      <c r="T55" s="6" t="str">
        <f t="shared" si="7"/>
        <v/>
      </c>
    </row>
    <row r="56" spans="1:21" x14ac:dyDescent="0.35">
      <c r="H56" s="57">
        <f>IF('Sprint Results by Heat'!$B$3=$H$1,(IFERROR(VLOOKUP(A56,'Sprint Results by Heat'!D:E,2,FALSE),0)),0)</f>
        <v>0</v>
      </c>
      <c r="I56" s="58">
        <f t="shared" si="0"/>
        <v>0</v>
      </c>
      <c r="J56" s="59">
        <f>IF('Sprint Results by Heat'!$B$3=$J$1,(IFERROR(VLOOKUP(A56,'Sprint Results by Heat'!D:E,2,FALSE),0)),0)</f>
        <v>0</v>
      </c>
      <c r="K56" s="5">
        <f t="shared" si="1"/>
        <v>0</v>
      </c>
      <c r="L56" s="60">
        <f>IF('Jump Full Results'!$C$3=$L$1,(IFERROR(VLOOKUP(A56,'Jump Full Results'!B:G,6,FALSE),0)),0)</f>
        <v>0</v>
      </c>
      <c r="M56" s="61">
        <f t="shared" si="2"/>
        <v>0</v>
      </c>
      <c r="N56" s="62">
        <f>IF('Jump Full Results'!$C$3=$N$1,(IFERROR(VLOOKUP(A56,'Jump Full Results'!B:G,6,FALSE),0)),0)</f>
        <v>0</v>
      </c>
      <c r="O56" s="5">
        <f t="shared" si="3"/>
        <v>0</v>
      </c>
      <c r="P56" s="23">
        <f>IFERROR(VLOOKUP(A56,'Throw Full Results'!B:G,6,FALSE), 0)</f>
        <v>0</v>
      </c>
      <c r="Q56" s="63">
        <f t="shared" si="4"/>
        <v>-48.889000000000003</v>
      </c>
      <c r="R56" s="64">
        <f t="shared" si="8"/>
        <v>-48.889000000000003</v>
      </c>
      <c r="S56" s="65" t="str">
        <f t="shared" si="6"/>
        <v/>
      </c>
      <c r="T56" s="6" t="str">
        <f t="shared" si="7"/>
        <v/>
      </c>
    </row>
    <row r="57" spans="1:21" x14ac:dyDescent="0.35">
      <c r="H57" s="57">
        <f>IF('Sprint Results by Heat'!$B$3=$H$1,(IFERROR(VLOOKUP(A57,'Sprint Results by Heat'!D:E,2,FALSE),0)),0)</f>
        <v>0</v>
      </c>
      <c r="I57" s="58">
        <f t="shared" si="0"/>
        <v>0</v>
      </c>
      <c r="J57" s="59">
        <f>IF('Sprint Results by Heat'!$B$3=$J$1,(IFERROR(VLOOKUP(A57,'Sprint Results by Heat'!D:E,2,FALSE),0)),0)</f>
        <v>0</v>
      </c>
      <c r="K57" s="5">
        <f t="shared" si="1"/>
        <v>0</v>
      </c>
      <c r="L57" s="60">
        <f>IF('Jump Full Results'!$C$3=$L$1,(IFERROR(VLOOKUP(A57,'Jump Full Results'!B:G,6,FALSE),0)),0)</f>
        <v>0</v>
      </c>
      <c r="M57" s="61">
        <f t="shared" si="2"/>
        <v>0</v>
      </c>
      <c r="N57" s="62">
        <f>IF('Jump Full Results'!$C$3=$N$1,(IFERROR(VLOOKUP(A57,'Jump Full Results'!B:G,6,FALSE),0)),0)</f>
        <v>0</v>
      </c>
      <c r="O57" s="5">
        <f t="shared" si="3"/>
        <v>0</v>
      </c>
      <c r="P57" s="23">
        <f>IFERROR(VLOOKUP(A57,'Throw Full Results'!B:G,6,FALSE), 0)</f>
        <v>0</v>
      </c>
      <c r="Q57" s="63">
        <f t="shared" si="4"/>
        <v>-48.889000000000003</v>
      </c>
      <c r="R57" s="64">
        <f t="shared" si="8"/>
        <v>-48.889000000000003</v>
      </c>
      <c r="S57" s="65" t="str">
        <f t="shared" si="6"/>
        <v/>
      </c>
      <c r="T57" s="6" t="str">
        <f t="shared" si="7"/>
        <v/>
      </c>
    </row>
    <row r="58" spans="1:21" s="44" customFormat="1" x14ac:dyDescent="0.35">
      <c r="A58" s="29"/>
      <c r="B58" s="29"/>
      <c r="C58" s="29"/>
      <c r="D58" s="29"/>
      <c r="E58" s="30"/>
      <c r="F58" s="29"/>
      <c r="G58" s="45"/>
      <c r="H58" s="46">
        <f>IF('Sprint Results by Heat'!$B$3=$H$1,(IFERROR(VLOOKUP(A58,'Sprint Results by Heat'!D:E,2,FALSE),0)),0)</f>
        <v>0</v>
      </c>
      <c r="I58" s="47">
        <f t="shared" si="0"/>
        <v>0</v>
      </c>
      <c r="J58" s="48">
        <f>IF('Sprint Results by Heat'!$B$3=$J$1,(IFERROR(VLOOKUP(A58,'Sprint Results by Heat'!D:E,2,FALSE),0)),0)</f>
        <v>0</v>
      </c>
      <c r="K58" s="36">
        <f t="shared" si="1"/>
        <v>0</v>
      </c>
      <c r="L58" s="49">
        <f>IF('Jump Full Results'!$C$3=$L$1,(IFERROR(VLOOKUP(A58,'Jump Full Results'!B:G,6,FALSE),0)),0)</f>
        <v>0</v>
      </c>
      <c r="M58" s="50">
        <f t="shared" si="2"/>
        <v>0</v>
      </c>
      <c r="N58" s="51">
        <f>IF('Jump Full Results'!$C$3=$N$1,(IFERROR(VLOOKUP(A58,'Jump Full Results'!B:G,6,FALSE),0)),0)</f>
        <v>0</v>
      </c>
      <c r="O58" s="36">
        <f t="shared" si="3"/>
        <v>0</v>
      </c>
      <c r="P58" s="24">
        <f>IFERROR(VLOOKUP(A58,'Throw Full Results'!B:G,6,FALSE), 0)</f>
        <v>0</v>
      </c>
      <c r="Q58" s="52">
        <f t="shared" si="4"/>
        <v>-48.889000000000003</v>
      </c>
      <c r="R58" s="53">
        <f t="shared" si="8"/>
        <v>-48.889000000000003</v>
      </c>
      <c r="S58" s="41" t="str">
        <f t="shared" si="6"/>
        <v/>
      </c>
      <c r="T58" s="70" t="str">
        <f t="shared" si="7"/>
        <v/>
      </c>
      <c r="U58" s="43"/>
    </row>
    <row r="59" spans="1:21" x14ac:dyDescent="0.35">
      <c r="H59" s="57">
        <f>IF('Sprint Results by Heat'!$B$3=$H$1,(IFERROR(VLOOKUP(A59,'Sprint Results by Heat'!D:E,2,FALSE),0)),0)</f>
        <v>0</v>
      </c>
      <c r="I59" s="58">
        <f t="shared" si="0"/>
        <v>0</v>
      </c>
      <c r="J59" s="59">
        <f>IF('Sprint Results by Heat'!$B$3=$J$1,(IFERROR(VLOOKUP(A59,'Sprint Results by Heat'!D:E,2,FALSE),0)),0)</f>
        <v>0</v>
      </c>
      <c r="K59" s="5">
        <f t="shared" si="1"/>
        <v>0</v>
      </c>
      <c r="L59" s="60">
        <f>IF('Jump Full Results'!$C$3=$L$1,(IFERROR(VLOOKUP(A59,'Jump Full Results'!B:G,6,FALSE),0)),0)</f>
        <v>0</v>
      </c>
      <c r="M59" s="61">
        <f t="shared" si="2"/>
        <v>0</v>
      </c>
      <c r="N59" s="62">
        <f>IF('Jump Full Results'!$C$3=$N$1,(IFERROR(VLOOKUP(A59,'Jump Full Results'!B:G,6,FALSE),0)),0)</f>
        <v>0</v>
      </c>
      <c r="O59" s="5">
        <f t="shared" si="3"/>
        <v>0</v>
      </c>
      <c r="P59" s="23">
        <f>IFERROR(VLOOKUP(A59,'Throw Full Results'!B:G,6,FALSE), 0)</f>
        <v>0</v>
      </c>
      <c r="Q59" s="63">
        <f t="shared" si="4"/>
        <v>-48.889000000000003</v>
      </c>
      <c r="R59" s="64">
        <f t="shared" si="8"/>
        <v>-48.889000000000003</v>
      </c>
      <c r="S59" s="65" t="str">
        <f t="shared" si="6"/>
        <v/>
      </c>
      <c r="T59" s="6" t="str">
        <f t="shared" si="7"/>
        <v/>
      </c>
    </row>
    <row r="60" spans="1:21" x14ac:dyDescent="0.35">
      <c r="H60" s="57">
        <f>IF('Sprint Results by Heat'!$B$3=$H$1,(IFERROR(VLOOKUP(A60,'Sprint Results by Heat'!D:E,2,FALSE),0)),0)</f>
        <v>0</v>
      </c>
      <c r="I60" s="58">
        <f t="shared" si="0"/>
        <v>0</v>
      </c>
      <c r="J60" s="59">
        <f>IF('Sprint Results by Heat'!$B$3=$J$1,(IFERROR(VLOOKUP(A60,'Sprint Results by Heat'!D:E,2,FALSE),0)),0)</f>
        <v>0</v>
      </c>
      <c r="K60" s="5">
        <f t="shared" si="1"/>
        <v>0</v>
      </c>
      <c r="L60" s="60">
        <f>IF('Jump Full Results'!$C$3=$L$1,(IFERROR(VLOOKUP(A60,'Jump Full Results'!B:G,6,FALSE),0)),0)</f>
        <v>0</v>
      </c>
      <c r="M60" s="61">
        <f t="shared" si="2"/>
        <v>0</v>
      </c>
      <c r="N60" s="62">
        <f>IF('Jump Full Results'!$C$3=$N$1,(IFERROR(VLOOKUP(A60,'Jump Full Results'!B:G,6,FALSE),0)),0)</f>
        <v>0</v>
      </c>
      <c r="O60" s="5">
        <f t="shared" si="3"/>
        <v>0</v>
      </c>
      <c r="P60" s="23">
        <f>IFERROR(VLOOKUP(A60,'Throw Full Results'!B:G,6,FALSE), 0)</f>
        <v>0</v>
      </c>
      <c r="Q60" s="63">
        <f t="shared" si="4"/>
        <v>-48.889000000000003</v>
      </c>
      <c r="R60" s="64">
        <f t="shared" si="8"/>
        <v>-48.889000000000003</v>
      </c>
      <c r="S60" s="65" t="str">
        <f t="shared" si="6"/>
        <v/>
      </c>
      <c r="T60" s="6" t="str">
        <f t="shared" si="7"/>
        <v/>
      </c>
    </row>
    <row r="61" spans="1:21" x14ac:dyDescent="0.35">
      <c r="H61" s="57">
        <f>IF('Sprint Results by Heat'!$B$3=$H$1,(IFERROR(VLOOKUP(A61,'Sprint Results by Heat'!D:E,2,FALSE),0)),0)</f>
        <v>0</v>
      </c>
      <c r="I61" s="58">
        <f t="shared" si="0"/>
        <v>0</v>
      </c>
      <c r="J61" s="59">
        <f>IF('Sprint Results by Heat'!$B$3=$J$1,(IFERROR(VLOOKUP(A61,'Sprint Results by Heat'!D:E,2,FALSE),0)),0)</f>
        <v>0</v>
      </c>
      <c r="K61" s="5">
        <f t="shared" si="1"/>
        <v>0</v>
      </c>
      <c r="L61" s="60">
        <f>IF('Jump Full Results'!$C$3=$L$1,(IFERROR(VLOOKUP(A61,'Jump Full Results'!B:G,6,FALSE),0)),0)</f>
        <v>0</v>
      </c>
      <c r="M61" s="61">
        <f t="shared" si="2"/>
        <v>0</v>
      </c>
      <c r="N61" s="62">
        <f>IF('Jump Full Results'!$C$3=$N$1,(IFERROR(VLOOKUP(A61,'Jump Full Results'!B:G,6,FALSE),0)),0)</f>
        <v>0</v>
      </c>
      <c r="O61" s="5">
        <f t="shared" si="3"/>
        <v>0</v>
      </c>
      <c r="P61" s="23">
        <f>IFERROR(VLOOKUP(A61,'Throw Full Results'!B:G,6,FALSE), 0)</f>
        <v>0</v>
      </c>
      <c r="Q61" s="63">
        <f t="shared" si="4"/>
        <v>-48.889000000000003</v>
      </c>
      <c r="R61" s="64">
        <f t="shared" si="8"/>
        <v>-48.889000000000003</v>
      </c>
      <c r="S61" s="65" t="str">
        <f t="shared" si="6"/>
        <v/>
      </c>
      <c r="T61" s="6" t="str">
        <f t="shared" si="7"/>
        <v/>
      </c>
    </row>
    <row r="62" spans="1:21" s="44" customFormat="1" x14ac:dyDescent="0.35">
      <c r="A62" s="29"/>
      <c r="B62" s="29"/>
      <c r="C62" s="29"/>
      <c r="D62" s="29"/>
      <c r="E62" s="30"/>
      <c r="F62" s="29"/>
      <c r="G62" s="45"/>
      <c r="H62" s="46">
        <f>IF('Sprint Results by Heat'!$B$3=$H$1,(IFERROR(VLOOKUP(A62,'Sprint Results by Heat'!D:E,2,FALSE),0)),0)</f>
        <v>0</v>
      </c>
      <c r="I62" s="47">
        <f t="shared" si="0"/>
        <v>0</v>
      </c>
      <c r="J62" s="48">
        <f>IF('Sprint Results by Heat'!$B$3=$J$1,(IFERROR(VLOOKUP(A62,'Sprint Results by Heat'!D:E,2,FALSE),0)),0)</f>
        <v>0</v>
      </c>
      <c r="K62" s="36">
        <f t="shared" si="1"/>
        <v>0</v>
      </c>
      <c r="L62" s="49">
        <f>IF('Jump Full Results'!$C$3=$L$1,(IFERROR(VLOOKUP(A62,'Jump Full Results'!B:G,6,FALSE),0)),0)</f>
        <v>0</v>
      </c>
      <c r="M62" s="50">
        <f t="shared" si="2"/>
        <v>0</v>
      </c>
      <c r="N62" s="51">
        <f>IF('Jump Full Results'!$C$3=$N$1,(IFERROR(VLOOKUP(A62,'Jump Full Results'!B:G,6,FALSE),0)),0)</f>
        <v>0</v>
      </c>
      <c r="O62" s="36">
        <f t="shared" si="3"/>
        <v>0</v>
      </c>
      <c r="P62" s="24">
        <f>IFERROR(VLOOKUP(A62,'Throw Full Results'!B:G,6,FALSE), 0)</f>
        <v>0</v>
      </c>
      <c r="Q62" s="52">
        <f t="shared" si="4"/>
        <v>-48.889000000000003</v>
      </c>
      <c r="R62" s="53">
        <f t="shared" si="8"/>
        <v>-48.889000000000003</v>
      </c>
      <c r="S62" s="41" t="str">
        <f t="shared" si="6"/>
        <v/>
      </c>
      <c r="T62" s="70" t="str">
        <f t="shared" si="7"/>
        <v/>
      </c>
      <c r="U62" s="43"/>
    </row>
    <row r="63" spans="1:21" x14ac:dyDescent="0.35">
      <c r="H63" s="57">
        <f>IF('Sprint Results by Heat'!$B$3=$H$1,(IFERROR(VLOOKUP(A63,'Sprint Results by Heat'!D:E,2,FALSE),0)),0)</f>
        <v>0</v>
      </c>
      <c r="I63" s="58">
        <f t="shared" si="0"/>
        <v>0</v>
      </c>
      <c r="J63" s="59">
        <f>IF('Sprint Results by Heat'!$B$3=$J$1,(IFERROR(VLOOKUP(A63,'Sprint Results by Heat'!D:E,2,FALSE),0)),0)</f>
        <v>0</v>
      </c>
      <c r="K63" s="5">
        <f t="shared" si="1"/>
        <v>0</v>
      </c>
      <c r="L63" s="60">
        <f>IF('Jump Full Results'!$C$3=$L$1,(IFERROR(VLOOKUP(A63,'Jump Full Results'!B:G,6,FALSE),0)),0)</f>
        <v>0</v>
      </c>
      <c r="M63" s="61">
        <f t="shared" si="2"/>
        <v>0</v>
      </c>
      <c r="N63" s="62">
        <f>IF('Jump Full Results'!$C$3=$N$1,(IFERROR(VLOOKUP(A63,'Jump Full Results'!B:G,6,FALSE),0)),0)</f>
        <v>0</v>
      </c>
      <c r="O63" s="5">
        <f t="shared" si="3"/>
        <v>0</v>
      </c>
      <c r="P63" s="23">
        <f>IFERROR(VLOOKUP(A63,'Throw Full Results'!B:G,6,FALSE), 0)</f>
        <v>0</v>
      </c>
      <c r="Q63" s="63">
        <f t="shared" si="4"/>
        <v>-48.889000000000003</v>
      </c>
      <c r="R63" s="64">
        <f t="shared" si="8"/>
        <v>-48.889000000000003</v>
      </c>
      <c r="S63" s="65" t="str">
        <f t="shared" si="6"/>
        <v/>
      </c>
      <c r="T63" s="6" t="str">
        <f t="shared" si="7"/>
        <v/>
      </c>
    </row>
    <row r="64" spans="1:21" x14ac:dyDescent="0.35">
      <c r="H64" s="57">
        <f>IF('Sprint Results by Heat'!$B$3=$H$1,(IFERROR(VLOOKUP(A64,'Sprint Results by Heat'!D:E,2,FALSE),0)),0)</f>
        <v>0</v>
      </c>
      <c r="I64" s="58">
        <f t="shared" si="0"/>
        <v>0</v>
      </c>
      <c r="J64" s="59">
        <f>IF('Sprint Results by Heat'!$B$3=$J$1,(IFERROR(VLOOKUP(A64,'Sprint Results by Heat'!D:E,2,FALSE),0)),0)</f>
        <v>0</v>
      </c>
      <c r="K64" s="5">
        <f t="shared" si="1"/>
        <v>0</v>
      </c>
      <c r="L64" s="60">
        <f>IF('Jump Full Results'!$C$3=$L$1,(IFERROR(VLOOKUP(A64,'Jump Full Results'!B:G,6,FALSE),0)),0)</f>
        <v>0</v>
      </c>
      <c r="M64" s="61">
        <f t="shared" si="2"/>
        <v>0</v>
      </c>
      <c r="N64" s="62">
        <f>IF('Jump Full Results'!$C$3=$N$1,(IFERROR(VLOOKUP(A64,'Jump Full Results'!B:G,6,FALSE),0)),0)</f>
        <v>0</v>
      </c>
      <c r="O64" s="5">
        <f t="shared" si="3"/>
        <v>0</v>
      </c>
      <c r="P64" s="23">
        <f>IFERROR(VLOOKUP(A64,'Throw Full Results'!B:G,6,FALSE), 0)</f>
        <v>0</v>
      </c>
      <c r="Q64" s="63">
        <f t="shared" si="4"/>
        <v>-48.889000000000003</v>
      </c>
      <c r="R64" s="64">
        <f t="shared" si="8"/>
        <v>-48.889000000000003</v>
      </c>
      <c r="S64" s="65" t="str">
        <f t="shared" si="6"/>
        <v/>
      </c>
      <c r="T64" s="6" t="str">
        <f t="shared" si="7"/>
        <v/>
      </c>
    </row>
    <row r="65" spans="1:21" x14ac:dyDescent="0.35">
      <c r="H65" s="57">
        <f>IF('Sprint Results by Heat'!$B$3=$H$1,(IFERROR(VLOOKUP(A65,'Sprint Results by Heat'!D:E,2,FALSE),0)),0)</f>
        <v>0</v>
      </c>
      <c r="I65" s="58">
        <f t="shared" si="0"/>
        <v>0</v>
      </c>
      <c r="J65" s="59">
        <f>IF('Sprint Results by Heat'!$B$3=$J$1,(IFERROR(VLOOKUP(A65,'Sprint Results by Heat'!D:E,2,FALSE),0)),0)</f>
        <v>0</v>
      </c>
      <c r="K65" s="5">
        <f t="shared" si="1"/>
        <v>0</v>
      </c>
      <c r="L65" s="60">
        <f>IF('Jump Full Results'!$C$3=$L$1,(IFERROR(VLOOKUP(A65,'Jump Full Results'!B:G,6,FALSE),0)),0)</f>
        <v>0</v>
      </c>
      <c r="M65" s="61">
        <f t="shared" si="2"/>
        <v>0</v>
      </c>
      <c r="N65" s="62">
        <f>IF('Jump Full Results'!$C$3=$N$1,(IFERROR(VLOOKUP(A65,'Jump Full Results'!B:G,6,FALSE),0)),0)</f>
        <v>0</v>
      </c>
      <c r="O65" s="5">
        <f t="shared" si="3"/>
        <v>0</v>
      </c>
      <c r="P65" s="23">
        <f>IFERROR(VLOOKUP(A65,'Throw Full Results'!B:G,6,FALSE), 0)</f>
        <v>0</v>
      </c>
      <c r="Q65" s="63">
        <f t="shared" si="4"/>
        <v>-48.889000000000003</v>
      </c>
      <c r="R65" s="64">
        <f t="shared" si="8"/>
        <v>-48.889000000000003</v>
      </c>
      <c r="S65" s="65" t="str">
        <f t="shared" si="6"/>
        <v/>
      </c>
      <c r="T65" s="6" t="str">
        <f t="shared" si="7"/>
        <v/>
      </c>
    </row>
    <row r="66" spans="1:21" s="44" customFormat="1" x14ac:dyDescent="0.35">
      <c r="A66" s="29"/>
      <c r="B66" s="29"/>
      <c r="C66" s="29"/>
      <c r="D66" s="29"/>
      <c r="E66" s="30"/>
      <c r="F66" s="29"/>
      <c r="G66" s="45"/>
      <c r="H66" s="46">
        <f>IF('Sprint Results by Heat'!$B$3=$H$1,(IFERROR(VLOOKUP(A66,'Sprint Results by Heat'!D:E,2,FALSE),0)),0)</f>
        <v>0</v>
      </c>
      <c r="I66" s="47">
        <f t="shared" si="0"/>
        <v>0</v>
      </c>
      <c r="J66" s="48">
        <f>IF('Sprint Results by Heat'!$B$3=$J$1,(IFERROR(VLOOKUP(A66,'Sprint Results by Heat'!D:E,2,FALSE),0)),0)</f>
        <v>0</v>
      </c>
      <c r="K66" s="36">
        <f t="shared" si="1"/>
        <v>0</v>
      </c>
      <c r="L66" s="49">
        <f>IF('Jump Full Results'!$C$3=$L$1,(IFERROR(VLOOKUP(A66,'Jump Full Results'!B:G,6,FALSE),0)),0)</f>
        <v>0</v>
      </c>
      <c r="M66" s="50">
        <f t="shared" si="2"/>
        <v>0</v>
      </c>
      <c r="N66" s="51">
        <f>IF('Jump Full Results'!$C$3=$N$1,(IFERROR(VLOOKUP(A66,'Jump Full Results'!B:G,6,FALSE),0)),0)</f>
        <v>0</v>
      </c>
      <c r="O66" s="36">
        <f t="shared" si="3"/>
        <v>0</v>
      </c>
      <c r="P66" s="24">
        <f>IFERROR(VLOOKUP(A66,'Throw Full Results'!B:G,6,FALSE), 0)</f>
        <v>0</v>
      </c>
      <c r="Q66" s="52">
        <f t="shared" si="4"/>
        <v>-48.889000000000003</v>
      </c>
      <c r="R66" s="53">
        <f t="shared" si="8"/>
        <v>-48.889000000000003</v>
      </c>
      <c r="S66" s="41" t="str">
        <f t="shared" si="6"/>
        <v/>
      </c>
      <c r="T66" s="70" t="str">
        <f t="shared" si="7"/>
        <v/>
      </c>
      <c r="U66" s="43"/>
    </row>
    <row r="67" spans="1:21" x14ac:dyDescent="0.35">
      <c r="H67" s="57">
        <f>IF('Sprint Results by Heat'!$B$3=$H$1,(IFERROR(VLOOKUP(A67,'Sprint Results by Heat'!D:E,2,FALSE),0)),0)</f>
        <v>0</v>
      </c>
      <c r="I67" s="58">
        <f t="shared" ref="I67:I102" si="9">IF(H67=0,0,((-1.4863*H67*H67)+(17.509*H67)+58.561))</f>
        <v>0</v>
      </c>
      <c r="J67" s="59">
        <f>IF('Sprint Results by Heat'!$B$3=$J$1,(IFERROR(VLOOKUP(A67,'Sprint Results by Heat'!D:E,2,FALSE),0)),0)</f>
        <v>0</v>
      </c>
      <c r="K67" s="5">
        <f t="shared" ref="K67:K102" si="10">IF(J67=0,0,((-0.5*J67*J67)+(15.5*J67)-10))</f>
        <v>0</v>
      </c>
      <c r="L67" s="60">
        <f>IF('Jump Full Results'!$C$3=$L$1,(IFERROR(VLOOKUP(A67,'Jump Full Results'!B:G,6,FALSE),0)),0)</f>
        <v>0</v>
      </c>
      <c r="M67" s="61">
        <f t="shared" ref="M67:M102" si="11">IF(L67=0,0,((-4.5914*L67*L67)+(59.55*L67)-82.966))</f>
        <v>0</v>
      </c>
      <c r="N67" s="62">
        <f>IF('Jump Full Results'!$C$3=$N$1,(IFERROR(VLOOKUP(A67,'Jump Full Results'!B:G,6,FALSE),0)),0)</f>
        <v>0</v>
      </c>
      <c r="O67" s="5">
        <f t="shared" ref="O67:O102" si="12">IF(N67=0,0,((-34.722*N67*N67)+(190.28*N67)-150.56))</f>
        <v>0</v>
      </c>
      <c r="P67" s="23">
        <f>IFERROR(VLOOKUP(A67,'Throw Full Results'!B:G,6,FALSE), 0)</f>
        <v>0</v>
      </c>
      <c r="Q67" s="63">
        <f t="shared" ref="Q67:Q102" si="13">(-1.3889*P67*P67)+(29.722*P67)-48.889</f>
        <v>-48.889000000000003</v>
      </c>
      <c r="R67" s="64">
        <f t="shared" si="8"/>
        <v>-48.889000000000003</v>
      </c>
      <c r="S67" s="65" t="str">
        <f t="shared" si="6"/>
        <v/>
      </c>
      <c r="T67" s="6" t="str">
        <f t="shared" si="7"/>
        <v/>
      </c>
    </row>
    <row r="68" spans="1:21" x14ac:dyDescent="0.35">
      <c r="H68" s="57">
        <f>IF('Sprint Results by Heat'!$B$3=$H$1,(IFERROR(VLOOKUP(A68,'Sprint Results by Heat'!D:E,2,FALSE),0)),0)</f>
        <v>0</v>
      </c>
      <c r="I68" s="58">
        <f t="shared" si="9"/>
        <v>0</v>
      </c>
      <c r="J68" s="59">
        <f>IF('Sprint Results by Heat'!$B$3=$J$1,(IFERROR(VLOOKUP(A68,'Sprint Results by Heat'!D:E,2,FALSE),0)),0)</f>
        <v>0</v>
      </c>
      <c r="K68" s="5">
        <f t="shared" si="10"/>
        <v>0</v>
      </c>
      <c r="L68" s="60">
        <f>IF('Jump Full Results'!$C$3=$L$1,(IFERROR(VLOOKUP(A68,'Jump Full Results'!B:G,6,FALSE),0)),0)</f>
        <v>0</v>
      </c>
      <c r="M68" s="61">
        <f t="shared" si="11"/>
        <v>0</v>
      </c>
      <c r="N68" s="62">
        <f>IF('Jump Full Results'!$C$3=$N$1,(IFERROR(VLOOKUP(A68,'Jump Full Results'!B:G,6,FALSE),0)),0)</f>
        <v>0</v>
      </c>
      <c r="O68" s="5">
        <f t="shared" si="12"/>
        <v>0</v>
      </c>
      <c r="P68" s="23">
        <f>IFERROR(VLOOKUP(A68,'Throw Full Results'!B:G,6,FALSE), 0)</f>
        <v>0</v>
      </c>
      <c r="Q68" s="63">
        <f t="shared" si="13"/>
        <v>-48.889000000000003</v>
      </c>
      <c r="R68" s="64">
        <f t="shared" si="8"/>
        <v>-48.889000000000003</v>
      </c>
      <c r="S68" s="65" t="str">
        <f t="shared" ref="S68:S102" si="14">IF(D68="F",(COUNTIFS($D$3:$D$102,"f",$R$3:$R$102,"&gt;"&amp;R68)+1),"")</f>
        <v/>
      </c>
      <c r="T68" s="6" t="str">
        <f t="shared" ref="T68:T102" si="15">IF(D68="M",(COUNTIFS($D$3:$D$102,"m",$R$3:$R$102,"&gt;"&amp;R68)+1),"")</f>
        <v/>
      </c>
    </row>
    <row r="69" spans="1:21" x14ac:dyDescent="0.35">
      <c r="H69" s="57">
        <f>IF('Sprint Results by Heat'!$B$3=$H$1,(IFERROR(VLOOKUP(A69,'Sprint Results by Heat'!D:E,2,FALSE),0)),0)</f>
        <v>0</v>
      </c>
      <c r="I69" s="58">
        <f t="shared" si="9"/>
        <v>0</v>
      </c>
      <c r="J69" s="59">
        <f>IF('Sprint Results by Heat'!$B$3=$J$1,(IFERROR(VLOOKUP(A69,'Sprint Results by Heat'!D:E,2,FALSE),0)),0)</f>
        <v>0</v>
      </c>
      <c r="K69" s="5">
        <f t="shared" si="10"/>
        <v>0</v>
      </c>
      <c r="L69" s="60">
        <f>IF('Jump Full Results'!$C$3=$L$1,(IFERROR(VLOOKUP(A69,'Jump Full Results'!B:G,6,FALSE),0)),0)</f>
        <v>0</v>
      </c>
      <c r="M69" s="61">
        <f t="shared" si="11"/>
        <v>0</v>
      </c>
      <c r="N69" s="62">
        <f>IF('Jump Full Results'!$C$3=$N$1,(IFERROR(VLOOKUP(A69,'Jump Full Results'!B:G,6,FALSE),0)),0)</f>
        <v>0</v>
      </c>
      <c r="O69" s="5">
        <f t="shared" si="12"/>
        <v>0</v>
      </c>
      <c r="P69" s="23">
        <f>IFERROR(VLOOKUP(A69,'Throw Full Results'!B:G,6,FALSE), 0)</f>
        <v>0</v>
      </c>
      <c r="Q69" s="63">
        <f t="shared" si="13"/>
        <v>-48.889000000000003</v>
      </c>
      <c r="R69" s="64">
        <f t="shared" si="8"/>
        <v>-48.889000000000003</v>
      </c>
      <c r="S69" s="65" t="str">
        <f t="shared" si="14"/>
        <v/>
      </c>
      <c r="T69" s="6" t="str">
        <f t="shared" si="15"/>
        <v/>
      </c>
    </row>
    <row r="70" spans="1:21" s="44" customFormat="1" x14ac:dyDescent="0.35">
      <c r="A70" s="29"/>
      <c r="B70" s="29"/>
      <c r="C70" s="29"/>
      <c r="D70" s="29"/>
      <c r="E70" s="30"/>
      <c r="F70" s="29"/>
      <c r="G70" s="45"/>
      <c r="H70" s="46">
        <f>IF('Sprint Results by Heat'!$B$3=$H$1,(IFERROR(VLOOKUP(A70,'Sprint Results by Heat'!D:E,2,FALSE),0)),0)</f>
        <v>0</v>
      </c>
      <c r="I70" s="47">
        <f t="shared" si="9"/>
        <v>0</v>
      </c>
      <c r="J70" s="48">
        <f>IF('Sprint Results by Heat'!$B$3=$J$1,(IFERROR(VLOOKUP(A70,'Sprint Results by Heat'!D:E,2,FALSE),0)),0)</f>
        <v>0</v>
      </c>
      <c r="K70" s="36">
        <f t="shared" si="10"/>
        <v>0</v>
      </c>
      <c r="L70" s="49">
        <f>IF('Jump Full Results'!$C$3=$L$1,(IFERROR(VLOOKUP(A70,'Jump Full Results'!B:G,6,FALSE),0)),0)</f>
        <v>0</v>
      </c>
      <c r="M70" s="50">
        <f t="shared" si="11"/>
        <v>0</v>
      </c>
      <c r="N70" s="51">
        <f>IF('Jump Full Results'!$C$3=$N$1,(IFERROR(VLOOKUP(A70,'Jump Full Results'!B:G,6,FALSE),0)),0)</f>
        <v>0</v>
      </c>
      <c r="O70" s="36">
        <f t="shared" si="12"/>
        <v>0</v>
      </c>
      <c r="P70" s="24">
        <f>IFERROR(VLOOKUP(A70,'Throw Full Results'!B:G,6,FALSE), 0)</f>
        <v>0</v>
      </c>
      <c r="Q70" s="52">
        <f t="shared" si="13"/>
        <v>-48.889000000000003</v>
      </c>
      <c r="R70" s="53">
        <f t="shared" si="8"/>
        <v>-48.889000000000003</v>
      </c>
      <c r="S70" s="41" t="str">
        <f t="shared" si="14"/>
        <v/>
      </c>
      <c r="T70" s="70" t="str">
        <f t="shared" si="15"/>
        <v/>
      </c>
      <c r="U70" s="43"/>
    </row>
    <row r="71" spans="1:21" x14ac:dyDescent="0.35">
      <c r="H71" s="57">
        <f>IF('Sprint Results by Heat'!$B$3=$H$1,(IFERROR(VLOOKUP(A71,'Sprint Results by Heat'!D:E,2,FALSE),0)),0)</f>
        <v>0</v>
      </c>
      <c r="I71" s="58">
        <f t="shared" si="9"/>
        <v>0</v>
      </c>
      <c r="J71" s="59">
        <f>IF('Sprint Results by Heat'!$B$3=$J$1,(IFERROR(VLOOKUP(A71,'Sprint Results by Heat'!D:E,2,FALSE),0)),0)</f>
        <v>0</v>
      </c>
      <c r="K71" s="5">
        <f t="shared" si="10"/>
        <v>0</v>
      </c>
      <c r="L71" s="60">
        <f>IF('Jump Full Results'!$C$3=$L$1,(IFERROR(VLOOKUP(A71,'Jump Full Results'!B:G,6,FALSE),0)),0)</f>
        <v>0</v>
      </c>
      <c r="M71" s="61">
        <f t="shared" si="11"/>
        <v>0</v>
      </c>
      <c r="N71" s="62">
        <f>IF('Jump Full Results'!$C$3=$N$1,(IFERROR(VLOOKUP(A71,'Jump Full Results'!B:G,6,FALSE),0)),0)</f>
        <v>0</v>
      </c>
      <c r="O71" s="5">
        <f t="shared" si="12"/>
        <v>0</v>
      </c>
      <c r="P71" s="23">
        <f>IFERROR(VLOOKUP(A71,'Throw Full Results'!B:G,6,FALSE), 0)</f>
        <v>0</v>
      </c>
      <c r="Q71" s="63">
        <f t="shared" si="13"/>
        <v>-48.889000000000003</v>
      </c>
      <c r="R71" s="64">
        <f t="shared" si="8"/>
        <v>-48.889000000000003</v>
      </c>
      <c r="S71" s="65" t="str">
        <f t="shared" si="14"/>
        <v/>
      </c>
      <c r="T71" s="6" t="str">
        <f t="shared" si="15"/>
        <v/>
      </c>
    </row>
    <row r="72" spans="1:21" x14ac:dyDescent="0.35">
      <c r="H72" s="57">
        <f>IF('Sprint Results by Heat'!$B$3=$H$1,(IFERROR(VLOOKUP(A72,'Sprint Results by Heat'!D:E,2,FALSE),0)),0)</f>
        <v>0</v>
      </c>
      <c r="I72" s="58">
        <f t="shared" si="9"/>
        <v>0</v>
      </c>
      <c r="J72" s="59">
        <f>IF('Sprint Results by Heat'!$B$3=$J$1,(IFERROR(VLOOKUP(A72,'Sprint Results by Heat'!D:E,2,FALSE),0)),0)</f>
        <v>0</v>
      </c>
      <c r="K72" s="5">
        <f t="shared" si="10"/>
        <v>0</v>
      </c>
      <c r="L72" s="60">
        <f>IF('Jump Full Results'!$C$3=$L$1,(IFERROR(VLOOKUP(A72,'Jump Full Results'!B:G,6,FALSE),0)),0)</f>
        <v>0</v>
      </c>
      <c r="M72" s="61">
        <f t="shared" si="11"/>
        <v>0</v>
      </c>
      <c r="N72" s="62">
        <f>IF('Jump Full Results'!$C$3=$N$1,(IFERROR(VLOOKUP(A72,'Jump Full Results'!B:G,6,FALSE),0)),0)</f>
        <v>0</v>
      </c>
      <c r="O72" s="5">
        <f t="shared" si="12"/>
        <v>0</v>
      </c>
      <c r="P72" s="23">
        <f>IFERROR(VLOOKUP(A72,'Throw Full Results'!B:G,6,FALSE), 0)</f>
        <v>0</v>
      </c>
      <c r="Q72" s="63">
        <f t="shared" si="13"/>
        <v>-48.889000000000003</v>
      </c>
      <c r="R72" s="64">
        <f t="shared" si="8"/>
        <v>-48.889000000000003</v>
      </c>
      <c r="S72" s="65" t="str">
        <f t="shared" si="14"/>
        <v/>
      </c>
      <c r="T72" s="6" t="str">
        <f t="shared" si="15"/>
        <v/>
      </c>
    </row>
    <row r="73" spans="1:21" x14ac:dyDescent="0.35">
      <c r="H73" s="57">
        <f>IF('Sprint Results by Heat'!$B$3=$H$1,(IFERROR(VLOOKUP(A73,'Sprint Results by Heat'!D:E,2,FALSE),0)),0)</f>
        <v>0</v>
      </c>
      <c r="I73" s="58">
        <f t="shared" si="9"/>
        <v>0</v>
      </c>
      <c r="J73" s="59">
        <f>IF('Sprint Results by Heat'!$B$3=$J$1,(IFERROR(VLOOKUP(A73,'Sprint Results by Heat'!D:E,2,FALSE),0)),0)</f>
        <v>0</v>
      </c>
      <c r="K73" s="5">
        <f t="shared" si="10"/>
        <v>0</v>
      </c>
      <c r="L73" s="60">
        <f>IF('Jump Full Results'!$C$3=$L$1,(IFERROR(VLOOKUP(A73,'Jump Full Results'!B:G,6,FALSE),0)),0)</f>
        <v>0</v>
      </c>
      <c r="M73" s="61">
        <f t="shared" si="11"/>
        <v>0</v>
      </c>
      <c r="N73" s="62">
        <f>IF('Jump Full Results'!$C$3=$N$1,(IFERROR(VLOOKUP(A73,'Jump Full Results'!B:G,6,FALSE),0)),0)</f>
        <v>0</v>
      </c>
      <c r="O73" s="5">
        <f t="shared" si="12"/>
        <v>0</v>
      </c>
      <c r="P73" s="23">
        <f>IFERROR(VLOOKUP(A73,'Throw Full Results'!B:G,6,FALSE), 0)</f>
        <v>0</v>
      </c>
      <c r="Q73" s="63">
        <f t="shared" si="13"/>
        <v>-48.889000000000003</v>
      </c>
      <c r="R73" s="64">
        <f t="shared" si="8"/>
        <v>-48.889000000000003</v>
      </c>
      <c r="S73" s="65" t="str">
        <f t="shared" si="14"/>
        <v/>
      </c>
      <c r="T73" s="6" t="str">
        <f t="shared" si="15"/>
        <v/>
      </c>
    </row>
    <row r="74" spans="1:21" s="44" customFormat="1" x14ac:dyDescent="0.35">
      <c r="A74" s="29"/>
      <c r="B74" s="29"/>
      <c r="C74" s="29"/>
      <c r="D74" s="29"/>
      <c r="E74" s="30"/>
      <c r="F74" s="29"/>
      <c r="G74" s="45"/>
      <c r="H74" s="46">
        <f>IF('Sprint Results by Heat'!$B$3=$H$1,(IFERROR(VLOOKUP(A74,'Sprint Results by Heat'!D:E,2,FALSE),0)),0)</f>
        <v>0</v>
      </c>
      <c r="I74" s="47">
        <f t="shared" si="9"/>
        <v>0</v>
      </c>
      <c r="J74" s="48">
        <f>IF('Sprint Results by Heat'!$B$3=$J$1,(IFERROR(VLOOKUP(A74,'Sprint Results by Heat'!D:E,2,FALSE),0)),0)</f>
        <v>0</v>
      </c>
      <c r="K74" s="36">
        <f t="shared" si="10"/>
        <v>0</v>
      </c>
      <c r="L74" s="49">
        <f>IF('Jump Full Results'!$C$3=$L$1,(IFERROR(VLOOKUP(A74,'Jump Full Results'!B:G,6,FALSE),0)),0)</f>
        <v>0</v>
      </c>
      <c r="M74" s="50">
        <f t="shared" si="11"/>
        <v>0</v>
      </c>
      <c r="N74" s="51">
        <f>IF('Jump Full Results'!$C$3=$N$1,(IFERROR(VLOOKUP(A74,'Jump Full Results'!B:G,6,FALSE),0)),0)</f>
        <v>0</v>
      </c>
      <c r="O74" s="36">
        <f t="shared" si="12"/>
        <v>0</v>
      </c>
      <c r="P74" s="24">
        <f>IFERROR(VLOOKUP(A74,'Throw Full Results'!B:G,6,FALSE), 0)</f>
        <v>0</v>
      </c>
      <c r="Q74" s="52">
        <f t="shared" si="13"/>
        <v>-48.889000000000003</v>
      </c>
      <c r="R74" s="53">
        <f t="shared" si="8"/>
        <v>-48.889000000000003</v>
      </c>
      <c r="S74" s="41" t="str">
        <f t="shared" si="14"/>
        <v/>
      </c>
      <c r="T74" s="70" t="str">
        <f t="shared" si="15"/>
        <v/>
      </c>
      <c r="U74" s="43"/>
    </row>
    <row r="75" spans="1:21" x14ac:dyDescent="0.35">
      <c r="H75" s="57">
        <f>IF('Sprint Results by Heat'!$B$3=$H$1,(IFERROR(VLOOKUP(A75,'Sprint Results by Heat'!D:E,2,FALSE),0)),0)</f>
        <v>0</v>
      </c>
      <c r="I75" s="58">
        <f t="shared" si="9"/>
        <v>0</v>
      </c>
      <c r="J75" s="59">
        <f>IF('Sprint Results by Heat'!$B$3=$J$1,(IFERROR(VLOOKUP(A75,'Sprint Results by Heat'!D:E,2,FALSE),0)),0)</f>
        <v>0</v>
      </c>
      <c r="K75" s="5">
        <f t="shared" si="10"/>
        <v>0</v>
      </c>
      <c r="L75" s="60">
        <f>IF('Jump Full Results'!$C$3=$L$1,(IFERROR(VLOOKUP(A75,'Jump Full Results'!B:G,6,FALSE),0)),0)</f>
        <v>0</v>
      </c>
      <c r="M75" s="61">
        <f t="shared" si="11"/>
        <v>0</v>
      </c>
      <c r="N75" s="62">
        <f>IF('Jump Full Results'!$C$3=$N$1,(IFERROR(VLOOKUP(A75,'Jump Full Results'!B:G,6,FALSE),0)),0)</f>
        <v>0</v>
      </c>
      <c r="O75" s="5">
        <f t="shared" si="12"/>
        <v>0</v>
      </c>
      <c r="P75" s="23">
        <f>IFERROR(VLOOKUP(A75,'Throw Full Results'!B:G,6,FALSE), 0)</f>
        <v>0</v>
      </c>
      <c r="Q75" s="63">
        <f t="shared" si="13"/>
        <v>-48.889000000000003</v>
      </c>
      <c r="R75" s="64">
        <f t="shared" si="8"/>
        <v>-48.889000000000003</v>
      </c>
      <c r="S75" s="65" t="str">
        <f t="shared" si="14"/>
        <v/>
      </c>
      <c r="T75" s="6" t="str">
        <f t="shared" si="15"/>
        <v/>
      </c>
    </row>
    <row r="76" spans="1:21" x14ac:dyDescent="0.35">
      <c r="H76" s="57">
        <f>IF('Sprint Results by Heat'!$B$3=$H$1,(IFERROR(VLOOKUP(A76,'Sprint Results by Heat'!D:E,2,FALSE),0)),0)</f>
        <v>0</v>
      </c>
      <c r="I76" s="58">
        <f t="shared" si="9"/>
        <v>0</v>
      </c>
      <c r="J76" s="59">
        <f>IF('Sprint Results by Heat'!$B$3=$J$1,(IFERROR(VLOOKUP(A76,'Sprint Results by Heat'!D:E,2,FALSE),0)),0)</f>
        <v>0</v>
      </c>
      <c r="K76" s="5">
        <f t="shared" si="10"/>
        <v>0</v>
      </c>
      <c r="L76" s="60">
        <f>IF('Jump Full Results'!$C$3=$L$1,(IFERROR(VLOOKUP(A76,'Jump Full Results'!B:G,6,FALSE),0)),0)</f>
        <v>0</v>
      </c>
      <c r="M76" s="61">
        <f t="shared" si="11"/>
        <v>0</v>
      </c>
      <c r="N76" s="62">
        <f>IF('Jump Full Results'!$C$3=$N$1,(IFERROR(VLOOKUP(A76,'Jump Full Results'!B:G,6,FALSE),0)),0)</f>
        <v>0</v>
      </c>
      <c r="O76" s="5">
        <f t="shared" si="12"/>
        <v>0</v>
      </c>
      <c r="P76" s="23">
        <f>IFERROR(VLOOKUP(A76,'Throw Full Results'!B:G,6,FALSE), 0)</f>
        <v>0</v>
      </c>
      <c r="Q76" s="63">
        <f t="shared" si="13"/>
        <v>-48.889000000000003</v>
      </c>
      <c r="R76" s="64">
        <f t="shared" si="8"/>
        <v>-48.889000000000003</v>
      </c>
      <c r="S76" s="65" t="str">
        <f t="shared" si="14"/>
        <v/>
      </c>
      <c r="T76" s="6" t="str">
        <f t="shared" si="15"/>
        <v/>
      </c>
    </row>
    <row r="77" spans="1:21" x14ac:dyDescent="0.35">
      <c r="H77" s="57">
        <f>IF('Sprint Results by Heat'!$B$3=$H$1,(IFERROR(VLOOKUP(A77,'Sprint Results by Heat'!D:E,2,FALSE),0)),0)</f>
        <v>0</v>
      </c>
      <c r="I77" s="58">
        <f t="shared" si="9"/>
        <v>0</v>
      </c>
      <c r="J77" s="59">
        <f>IF('Sprint Results by Heat'!$B$3=$J$1,(IFERROR(VLOOKUP(A77,'Sprint Results by Heat'!D:E,2,FALSE),0)),0)</f>
        <v>0</v>
      </c>
      <c r="K77" s="5">
        <f t="shared" si="10"/>
        <v>0</v>
      </c>
      <c r="L77" s="60">
        <f>IF('Jump Full Results'!$C$3=$L$1,(IFERROR(VLOOKUP(A77,'Jump Full Results'!B:G,6,FALSE),0)),0)</f>
        <v>0</v>
      </c>
      <c r="M77" s="61">
        <f t="shared" si="11"/>
        <v>0</v>
      </c>
      <c r="N77" s="62">
        <f>IF('Jump Full Results'!$C$3=$N$1,(IFERROR(VLOOKUP(A77,'Jump Full Results'!B:G,6,FALSE),0)),0)</f>
        <v>0</v>
      </c>
      <c r="O77" s="5">
        <f t="shared" si="12"/>
        <v>0</v>
      </c>
      <c r="P77" s="23">
        <f>IFERROR(VLOOKUP(A77,'Throw Full Results'!B:G,6,FALSE), 0)</f>
        <v>0</v>
      </c>
      <c r="Q77" s="63">
        <f t="shared" si="13"/>
        <v>-48.889000000000003</v>
      </c>
      <c r="R77" s="64">
        <f t="shared" si="8"/>
        <v>-48.889000000000003</v>
      </c>
      <c r="S77" s="65" t="str">
        <f t="shared" si="14"/>
        <v/>
      </c>
      <c r="T77" s="6" t="str">
        <f t="shared" si="15"/>
        <v/>
      </c>
    </row>
    <row r="78" spans="1:21" s="44" customFormat="1" x14ac:dyDescent="0.35">
      <c r="A78" s="29"/>
      <c r="B78" s="29"/>
      <c r="C78" s="29"/>
      <c r="D78" s="29"/>
      <c r="E78" s="30"/>
      <c r="F78" s="29"/>
      <c r="G78" s="45"/>
      <c r="H78" s="46">
        <f>IF('Sprint Results by Heat'!$B$3=$H$1,(IFERROR(VLOOKUP(A78,'Sprint Results by Heat'!D:E,2,FALSE),0)),0)</f>
        <v>0</v>
      </c>
      <c r="I78" s="47">
        <f t="shared" si="9"/>
        <v>0</v>
      </c>
      <c r="J78" s="48">
        <f>IF('Sprint Results by Heat'!$B$3=$J$1,(IFERROR(VLOOKUP(A78,'Sprint Results by Heat'!D:E,2,FALSE),0)),0)</f>
        <v>0</v>
      </c>
      <c r="K78" s="36">
        <f t="shared" si="10"/>
        <v>0</v>
      </c>
      <c r="L78" s="49">
        <f>IF('Jump Full Results'!$C$3=$L$1,(IFERROR(VLOOKUP(A78,'Jump Full Results'!B:G,6,FALSE),0)),0)</f>
        <v>0</v>
      </c>
      <c r="M78" s="50">
        <f t="shared" si="11"/>
        <v>0</v>
      </c>
      <c r="N78" s="51">
        <f>IF('Jump Full Results'!$C$3=$N$1,(IFERROR(VLOOKUP(A78,'Jump Full Results'!B:G,6,FALSE),0)),0)</f>
        <v>0</v>
      </c>
      <c r="O78" s="36">
        <f t="shared" si="12"/>
        <v>0</v>
      </c>
      <c r="P78" s="24">
        <f>IFERROR(VLOOKUP(A78,'Throw Full Results'!B:G,6,FALSE), 0)</f>
        <v>0</v>
      </c>
      <c r="Q78" s="52">
        <f t="shared" si="13"/>
        <v>-48.889000000000003</v>
      </c>
      <c r="R78" s="53">
        <f t="shared" si="8"/>
        <v>-48.889000000000003</v>
      </c>
      <c r="S78" s="41" t="str">
        <f t="shared" si="14"/>
        <v/>
      </c>
      <c r="T78" s="70" t="str">
        <f t="shared" si="15"/>
        <v/>
      </c>
      <c r="U78" s="43"/>
    </row>
    <row r="79" spans="1:21" x14ac:dyDescent="0.35">
      <c r="H79" s="57">
        <f>IF('Sprint Results by Heat'!$B$3=$H$1,(IFERROR(VLOOKUP(A79,'Sprint Results by Heat'!D:E,2,FALSE),0)),0)</f>
        <v>0</v>
      </c>
      <c r="I79" s="58">
        <f t="shared" si="9"/>
        <v>0</v>
      </c>
      <c r="J79" s="59">
        <f>IF('Sprint Results by Heat'!$B$3=$J$1,(IFERROR(VLOOKUP(A79,'Sprint Results by Heat'!D:E,2,FALSE),0)),0)</f>
        <v>0</v>
      </c>
      <c r="K79" s="5">
        <f t="shared" si="10"/>
        <v>0</v>
      </c>
      <c r="L79" s="60">
        <f>IF('Jump Full Results'!$C$3=$L$1,(IFERROR(VLOOKUP(A79,'Jump Full Results'!B:G,6,FALSE),0)),0)</f>
        <v>0</v>
      </c>
      <c r="M79" s="61">
        <f t="shared" si="11"/>
        <v>0</v>
      </c>
      <c r="N79" s="62">
        <f>IF('Jump Full Results'!$C$3=$N$1,(IFERROR(VLOOKUP(A79,'Jump Full Results'!B:G,6,FALSE),0)),0)</f>
        <v>0</v>
      </c>
      <c r="O79" s="5">
        <f t="shared" si="12"/>
        <v>0</v>
      </c>
      <c r="P79" s="23">
        <f>IFERROR(VLOOKUP(A79,'Throw Full Results'!B:G,6,FALSE), 0)</f>
        <v>0</v>
      </c>
      <c r="Q79" s="63">
        <f t="shared" si="13"/>
        <v>-48.889000000000003</v>
      </c>
      <c r="R79" s="64">
        <f t="shared" si="8"/>
        <v>-48.889000000000003</v>
      </c>
      <c r="S79" s="65" t="str">
        <f t="shared" si="14"/>
        <v/>
      </c>
      <c r="T79" s="6" t="str">
        <f t="shared" si="15"/>
        <v/>
      </c>
    </row>
    <row r="80" spans="1:21" x14ac:dyDescent="0.35">
      <c r="H80" s="57">
        <f>IF('Sprint Results by Heat'!$B$3=$H$1,(IFERROR(VLOOKUP(A80,'Sprint Results by Heat'!D:E,2,FALSE),0)),0)</f>
        <v>0</v>
      </c>
      <c r="I80" s="58">
        <f t="shared" si="9"/>
        <v>0</v>
      </c>
      <c r="J80" s="59">
        <f>IF('Sprint Results by Heat'!$B$3=$J$1,(IFERROR(VLOOKUP(A80,'Sprint Results by Heat'!D:E,2,FALSE),0)),0)</f>
        <v>0</v>
      </c>
      <c r="K80" s="5">
        <f t="shared" si="10"/>
        <v>0</v>
      </c>
      <c r="L80" s="60">
        <f>IF('Jump Full Results'!$C$3=$L$1,(IFERROR(VLOOKUP(A80,'Jump Full Results'!B:G,6,FALSE),0)),0)</f>
        <v>0</v>
      </c>
      <c r="M80" s="61">
        <f t="shared" si="11"/>
        <v>0</v>
      </c>
      <c r="N80" s="62">
        <f>IF('Jump Full Results'!$C$3=$N$1,(IFERROR(VLOOKUP(A80,'Jump Full Results'!B:G,6,FALSE),0)),0)</f>
        <v>0</v>
      </c>
      <c r="O80" s="5">
        <f t="shared" si="12"/>
        <v>0</v>
      </c>
      <c r="P80" s="23">
        <f>IFERROR(VLOOKUP(A80,'Throw Full Results'!B:G,6,FALSE), 0)</f>
        <v>0</v>
      </c>
      <c r="Q80" s="63">
        <f t="shared" si="13"/>
        <v>-48.889000000000003</v>
      </c>
      <c r="R80" s="64">
        <f t="shared" ref="R80:R100" si="16">K80+O80+Q80+I80+M80</f>
        <v>-48.889000000000003</v>
      </c>
      <c r="S80" s="65" t="str">
        <f t="shared" si="14"/>
        <v/>
      </c>
      <c r="T80" s="6" t="str">
        <f t="shared" si="15"/>
        <v/>
      </c>
    </row>
    <row r="81" spans="1:21" x14ac:dyDescent="0.35">
      <c r="H81" s="57">
        <f>IF('Sprint Results by Heat'!$B$3=$H$1,(IFERROR(VLOOKUP(A81,'Sprint Results by Heat'!D:E,2,FALSE),0)),0)</f>
        <v>0</v>
      </c>
      <c r="I81" s="58">
        <f t="shared" si="9"/>
        <v>0</v>
      </c>
      <c r="J81" s="59">
        <f>IF('Sprint Results by Heat'!$B$3=$J$1,(IFERROR(VLOOKUP(A81,'Sprint Results by Heat'!D:E,2,FALSE),0)),0)</f>
        <v>0</v>
      </c>
      <c r="K81" s="5">
        <f t="shared" si="10"/>
        <v>0</v>
      </c>
      <c r="L81" s="60">
        <f>IF('Jump Full Results'!$C$3=$L$1,(IFERROR(VLOOKUP(A81,'Jump Full Results'!B:G,6,FALSE),0)),0)</f>
        <v>0</v>
      </c>
      <c r="M81" s="61">
        <f t="shared" si="11"/>
        <v>0</v>
      </c>
      <c r="N81" s="62">
        <f>IF('Jump Full Results'!$C$3=$N$1,(IFERROR(VLOOKUP(A81,'Jump Full Results'!B:G,6,FALSE),0)),0)</f>
        <v>0</v>
      </c>
      <c r="O81" s="5">
        <f t="shared" si="12"/>
        <v>0</v>
      </c>
      <c r="P81" s="23">
        <f>IFERROR(VLOOKUP(A81,'Throw Full Results'!B:G,6,FALSE), 0)</f>
        <v>0</v>
      </c>
      <c r="Q81" s="63">
        <f t="shared" si="13"/>
        <v>-48.889000000000003</v>
      </c>
      <c r="R81" s="64">
        <f t="shared" si="16"/>
        <v>-48.889000000000003</v>
      </c>
      <c r="S81" s="65" t="str">
        <f t="shared" si="14"/>
        <v/>
      </c>
      <c r="T81" s="6" t="str">
        <f t="shared" si="15"/>
        <v/>
      </c>
    </row>
    <row r="82" spans="1:21" s="44" customFormat="1" x14ac:dyDescent="0.35">
      <c r="A82" s="29"/>
      <c r="B82" s="29"/>
      <c r="C82" s="29"/>
      <c r="D82" s="29"/>
      <c r="E82" s="30"/>
      <c r="F82" s="29"/>
      <c r="G82" s="45"/>
      <c r="H82" s="46">
        <f>IF('Sprint Results by Heat'!$B$3=$H$1,(IFERROR(VLOOKUP(A82,'Sprint Results by Heat'!D:E,2,FALSE),0)),0)</f>
        <v>0</v>
      </c>
      <c r="I82" s="47">
        <f t="shared" si="9"/>
        <v>0</v>
      </c>
      <c r="J82" s="48">
        <f>IF('Sprint Results by Heat'!$B$3=$J$1,(IFERROR(VLOOKUP(A82,'Sprint Results by Heat'!D:E,2,FALSE),0)),0)</f>
        <v>0</v>
      </c>
      <c r="K82" s="36">
        <f t="shared" si="10"/>
        <v>0</v>
      </c>
      <c r="L82" s="49">
        <f>IF('Jump Full Results'!$C$3=$L$1,(IFERROR(VLOOKUP(A82,'Jump Full Results'!B:G,6,FALSE),0)),0)</f>
        <v>0</v>
      </c>
      <c r="M82" s="50">
        <f t="shared" si="11"/>
        <v>0</v>
      </c>
      <c r="N82" s="51">
        <f>IF('Jump Full Results'!$C$3=$N$1,(IFERROR(VLOOKUP(A82,'Jump Full Results'!B:G,6,FALSE),0)),0)</f>
        <v>0</v>
      </c>
      <c r="O82" s="36">
        <f t="shared" si="12"/>
        <v>0</v>
      </c>
      <c r="P82" s="24">
        <f>IFERROR(VLOOKUP(A82,'Throw Full Results'!B:G,6,FALSE), 0)</f>
        <v>0</v>
      </c>
      <c r="Q82" s="52">
        <f t="shared" si="13"/>
        <v>-48.889000000000003</v>
      </c>
      <c r="R82" s="53">
        <f t="shared" si="16"/>
        <v>-48.889000000000003</v>
      </c>
      <c r="S82" s="41" t="str">
        <f t="shared" si="14"/>
        <v/>
      </c>
      <c r="T82" s="70" t="str">
        <f t="shared" si="15"/>
        <v/>
      </c>
      <c r="U82" s="43"/>
    </row>
    <row r="83" spans="1:21" x14ac:dyDescent="0.35">
      <c r="H83" s="57">
        <f>IF('Sprint Results by Heat'!$B$3=$H$1,(IFERROR(VLOOKUP(A83,'Sprint Results by Heat'!D:E,2,FALSE),0)),0)</f>
        <v>0</v>
      </c>
      <c r="I83" s="58">
        <f t="shared" si="9"/>
        <v>0</v>
      </c>
      <c r="J83" s="59">
        <f>IF('Sprint Results by Heat'!$B$3=$J$1,(IFERROR(VLOOKUP(A83,'Sprint Results by Heat'!D:E,2,FALSE),0)),0)</f>
        <v>0</v>
      </c>
      <c r="K83" s="5">
        <f t="shared" si="10"/>
        <v>0</v>
      </c>
      <c r="L83" s="60">
        <f>IF('Jump Full Results'!$C$3=$L$1,(IFERROR(VLOOKUP(A83,'Jump Full Results'!B:G,6,FALSE),0)),0)</f>
        <v>0</v>
      </c>
      <c r="M83" s="61">
        <f t="shared" si="11"/>
        <v>0</v>
      </c>
      <c r="N83" s="62">
        <f>IF('Jump Full Results'!$C$3=$N$1,(IFERROR(VLOOKUP(A83,'Jump Full Results'!B:G,6,FALSE),0)),0)</f>
        <v>0</v>
      </c>
      <c r="O83" s="5">
        <f t="shared" si="12"/>
        <v>0</v>
      </c>
      <c r="P83" s="23">
        <f>IFERROR(VLOOKUP(A83,'Throw Full Results'!B:G,6,FALSE), 0)</f>
        <v>0</v>
      </c>
      <c r="Q83" s="63">
        <f t="shared" si="13"/>
        <v>-48.889000000000003</v>
      </c>
      <c r="R83" s="64">
        <f t="shared" si="16"/>
        <v>-48.889000000000003</v>
      </c>
      <c r="S83" s="65" t="str">
        <f t="shared" si="14"/>
        <v/>
      </c>
      <c r="T83" s="6" t="str">
        <f t="shared" si="15"/>
        <v/>
      </c>
    </row>
    <row r="84" spans="1:21" x14ac:dyDescent="0.35">
      <c r="H84" s="57">
        <f>IF('Sprint Results by Heat'!$B$3=$H$1,(IFERROR(VLOOKUP(A84,'Sprint Results by Heat'!D:E,2,FALSE),0)),0)</f>
        <v>0</v>
      </c>
      <c r="I84" s="58">
        <f t="shared" si="9"/>
        <v>0</v>
      </c>
      <c r="J84" s="59">
        <f>IF('Sprint Results by Heat'!$B$3=$J$1,(IFERROR(VLOOKUP(A84,'Sprint Results by Heat'!D:E,2,FALSE),0)),0)</f>
        <v>0</v>
      </c>
      <c r="K84" s="5">
        <f t="shared" si="10"/>
        <v>0</v>
      </c>
      <c r="L84" s="60">
        <f>IF('Jump Full Results'!$C$3=$L$1,(IFERROR(VLOOKUP(A84,'Jump Full Results'!B:G,6,FALSE),0)),0)</f>
        <v>0</v>
      </c>
      <c r="M84" s="61">
        <f t="shared" si="11"/>
        <v>0</v>
      </c>
      <c r="N84" s="62">
        <f>IF('Jump Full Results'!$C$3=$N$1,(IFERROR(VLOOKUP(A84,'Jump Full Results'!B:G,6,FALSE),0)),0)</f>
        <v>0</v>
      </c>
      <c r="O84" s="5">
        <f t="shared" si="12"/>
        <v>0</v>
      </c>
      <c r="P84" s="23">
        <f>IFERROR(VLOOKUP(A84,'Throw Full Results'!B:G,6,FALSE), 0)</f>
        <v>0</v>
      </c>
      <c r="Q84" s="63">
        <f t="shared" si="13"/>
        <v>-48.889000000000003</v>
      </c>
      <c r="R84" s="64">
        <f t="shared" si="16"/>
        <v>-48.889000000000003</v>
      </c>
      <c r="S84" s="65" t="str">
        <f t="shared" si="14"/>
        <v/>
      </c>
      <c r="T84" s="6" t="str">
        <f t="shared" si="15"/>
        <v/>
      </c>
    </row>
    <row r="85" spans="1:21" x14ac:dyDescent="0.35">
      <c r="H85" s="57">
        <f>IF('Sprint Results by Heat'!$B$3=$H$1,(IFERROR(VLOOKUP(A85,'Sprint Results by Heat'!D:E,2,FALSE),0)),0)</f>
        <v>0</v>
      </c>
      <c r="I85" s="58">
        <f t="shared" si="9"/>
        <v>0</v>
      </c>
      <c r="J85" s="59">
        <f>IF('Sprint Results by Heat'!$B$3=$J$1,(IFERROR(VLOOKUP(A85,'Sprint Results by Heat'!D:E,2,FALSE),0)),0)</f>
        <v>0</v>
      </c>
      <c r="K85" s="5">
        <f t="shared" si="10"/>
        <v>0</v>
      </c>
      <c r="L85" s="60">
        <f>IF('Jump Full Results'!$C$3=$L$1,(IFERROR(VLOOKUP(A85,'Jump Full Results'!B:G,6,FALSE),0)),0)</f>
        <v>0</v>
      </c>
      <c r="M85" s="61">
        <f t="shared" si="11"/>
        <v>0</v>
      </c>
      <c r="N85" s="62">
        <f>IF('Jump Full Results'!$C$3=$N$1,(IFERROR(VLOOKUP(A85,'Jump Full Results'!B:G,6,FALSE),0)),0)</f>
        <v>0</v>
      </c>
      <c r="O85" s="5">
        <f t="shared" si="12"/>
        <v>0</v>
      </c>
      <c r="P85" s="23">
        <f>IFERROR(VLOOKUP(A85,'Throw Full Results'!B:G,6,FALSE), 0)</f>
        <v>0</v>
      </c>
      <c r="Q85" s="63">
        <f t="shared" si="13"/>
        <v>-48.889000000000003</v>
      </c>
      <c r="R85" s="64">
        <f t="shared" si="16"/>
        <v>-48.889000000000003</v>
      </c>
      <c r="S85" s="65" t="str">
        <f t="shared" si="14"/>
        <v/>
      </c>
      <c r="T85" s="6" t="str">
        <f t="shared" si="15"/>
        <v/>
      </c>
    </row>
    <row r="86" spans="1:21" s="44" customFormat="1" x14ac:dyDescent="0.35">
      <c r="A86" s="29"/>
      <c r="B86" s="29"/>
      <c r="C86" s="29"/>
      <c r="D86" s="29"/>
      <c r="E86" s="30"/>
      <c r="F86" s="29"/>
      <c r="G86" s="45"/>
      <c r="H86" s="46">
        <f>IF('Sprint Results by Heat'!$B$3=$H$1,(IFERROR(VLOOKUP(A86,'Sprint Results by Heat'!D:E,2,FALSE),0)),0)</f>
        <v>0</v>
      </c>
      <c r="I86" s="47">
        <f t="shared" si="9"/>
        <v>0</v>
      </c>
      <c r="J86" s="48">
        <f>IF('Sprint Results by Heat'!$B$3=$J$1,(IFERROR(VLOOKUP(A86,'Sprint Results by Heat'!D:E,2,FALSE),0)),0)</f>
        <v>0</v>
      </c>
      <c r="K86" s="36">
        <f t="shared" si="10"/>
        <v>0</v>
      </c>
      <c r="L86" s="49">
        <f>IF('Jump Full Results'!$C$3=$L$1,(IFERROR(VLOOKUP(A86,'Jump Full Results'!B:G,6,FALSE),0)),0)</f>
        <v>0</v>
      </c>
      <c r="M86" s="50">
        <f t="shared" si="11"/>
        <v>0</v>
      </c>
      <c r="N86" s="51">
        <f>IF('Jump Full Results'!$C$3=$N$1,(IFERROR(VLOOKUP(A86,'Jump Full Results'!B:G,6,FALSE),0)),0)</f>
        <v>0</v>
      </c>
      <c r="O86" s="36">
        <f t="shared" si="12"/>
        <v>0</v>
      </c>
      <c r="P86" s="24">
        <f>IFERROR(VLOOKUP(A86,'Throw Full Results'!B:G,6,FALSE), 0)</f>
        <v>0</v>
      </c>
      <c r="Q86" s="52">
        <f t="shared" si="13"/>
        <v>-48.889000000000003</v>
      </c>
      <c r="R86" s="53">
        <f t="shared" si="16"/>
        <v>-48.889000000000003</v>
      </c>
      <c r="S86" s="41" t="str">
        <f t="shared" si="14"/>
        <v/>
      </c>
      <c r="T86" s="70" t="str">
        <f t="shared" si="15"/>
        <v/>
      </c>
      <c r="U86" s="43"/>
    </row>
    <row r="87" spans="1:21" x14ac:dyDescent="0.35">
      <c r="H87" s="57">
        <f>IF('Sprint Results by Heat'!$B$3=$H$1,(IFERROR(VLOOKUP(A87,'Sprint Results by Heat'!D:E,2,FALSE),0)),0)</f>
        <v>0</v>
      </c>
      <c r="I87" s="58">
        <f t="shared" si="9"/>
        <v>0</v>
      </c>
      <c r="J87" s="59">
        <f>IF('Sprint Results by Heat'!$B$3=$J$1,(IFERROR(VLOOKUP(A87,'Sprint Results by Heat'!D:E,2,FALSE),0)),0)</f>
        <v>0</v>
      </c>
      <c r="K87" s="5">
        <f t="shared" si="10"/>
        <v>0</v>
      </c>
      <c r="L87" s="60">
        <f>IF('Jump Full Results'!$C$3=$L$1,(IFERROR(VLOOKUP(A87,'Jump Full Results'!B:G,6,FALSE),0)),0)</f>
        <v>0</v>
      </c>
      <c r="M87" s="61">
        <f t="shared" si="11"/>
        <v>0</v>
      </c>
      <c r="N87" s="62">
        <f>IF('Jump Full Results'!$C$3=$N$1,(IFERROR(VLOOKUP(A87,'Jump Full Results'!B:G,6,FALSE),0)),0)</f>
        <v>0</v>
      </c>
      <c r="O87" s="5">
        <f t="shared" si="12"/>
        <v>0</v>
      </c>
      <c r="P87" s="23">
        <f>IFERROR(VLOOKUP(A87,'Throw Full Results'!B:G,6,FALSE), 0)</f>
        <v>0</v>
      </c>
      <c r="Q87" s="63">
        <f t="shared" si="13"/>
        <v>-48.889000000000003</v>
      </c>
      <c r="R87" s="64">
        <f t="shared" si="16"/>
        <v>-48.889000000000003</v>
      </c>
      <c r="S87" s="65" t="str">
        <f t="shared" si="14"/>
        <v/>
      </c>
      <c r="T87" s="6" t="str">
        <f t="shared" si="15"/>
        <v/>
      </c>
    </row>
    <row r="88" spans="1:21" x14ac:dyDescent="0.35">
      <c r="H88" s="57">
        <f>IF('Sprint Results by Heat'!$B$3=$H$1,(IFERROR(VLOOKUP(A88,'Sprint Results by Heat'!D:E,2,FALSE),0)),0)</f>
        <v>0</v>
      </c>
      <c r="I88" s="58">
        <f t="shared" si="9"/>
        <v>0</v>
      </c>
      <c r="J88" s="59">
        <f>IF('Sprint Results by Heat'!$B$3=$J$1,(IFERROR(VLOOKUP(A88,'Sprint Results by Heat'!D:E,2,FALSE),0)),0)</f>
        <v>0</v>
      </c>
      <c r="K88" s="5">
        <f t="shared" si="10"/>
        <v>0</v>
      </c>
      <c r="L88" s="60">
        <f>IF('Jump Full Results'!$C$3=$L$1,(IFERROR(VLOOKUP(A88,'Jump Full Results'!B:G,6,FALSE),0)),0)</f>
        <v>0</v>
      </c>
      <c r="M88" s="61">
        <f t="shared" si="11"/>
        <v>0</v>
      </c>
      <c r="N88" s="62">
        <f>IF('Jump Full Results'!$C$3=$N$1,(IFERROR(VLOOKUP(A88,'Jump Full Results'!B:G,6,FALSE),0)),0)</f>
        <v>0</v>
      </c>
      <c r="O88" s="5">
        <f t="shared" si="12"/>
        <v>0</v>
      </c>
      <c r="P88" s="23">
        <f>IFERROR(VLOOKUP(A88,'Throw Full Results'!B:G,6,FALSE), 0)</f>
        <v>0</v>
      </c>
      <c r="Q88" s="63">
        <f t="shared" si="13"/>
        <v>-48.889000000000003</v>
      </c>
      <c r="R88" s="64">
        <f t="shared" si="16"/>
        <v>-48.889000000000003</v>
      </c>
      <c r="S88" s="65" t="str">
        <f t="shared" si="14"/>
        <v/>
      </c>
      <c r="T88" s="6" t="str">
        <f t="shared" si="15"/>
        <v/>
      </c>
    </row>
    <row r="89" spans="1:21" x14ac:dyDescent="0.35">
      <c r="H89" s="57">
        <f>IF('Sprint Results by Heat'!$B$3=$H$1,(IFERROR(VLOOKUP(A89,'Sprint Results by Heat'!D:E,2,FALSE),0)),0)</f>
        <v>0</v>
      </c>
      <c r="I89" s="58">
        <f t="shared" si="9"/>
        <v>0</v>
      </c>
      <c r="J89" s="59">
        <f>IF('Sprint Results by Heat'!$B$3=$J$1,(IFERROR(VLOOKUP(A89,'Sprint Results by Heat'!D:E,2,FALSE),0)),0)</f>
        <v>0</v>
      </c>
      <c r="K89" s="5">
        <f t="shared" si="10"/>
        <v>0</v>
      </c>
      <c r="L89" s="60">
        <f>IF('Jump Full Results'!$C$3=$L$1,(IFERROR(VLOOKUP(A89,'Jump Full Results'!B:G,6,FALSE),0)),0)</f>
        <v>0</v>
      </c>
      <c r="M89" s="61">
        <f t="shared" si="11"/>
        <v>0</v>
      </c>
      <c r="N89" s="62">
        <f>IF('Jump Full Results'!$C$3=$N$1,(IFERROR(VLOOKUP(A89,'Jump Full Results'!B:G,6,FALSE),0)),0)</f>
        <v>0</v>
      </c>
      <c r="O89" s="5">
        <f t="shared" si="12"/>
        <v>0</v>
      </c>
      <c r="P89" s="23">
        <f>IFERROR(VLOOKUP(A89,'Throw Full Results'!B:G,6,FALSE), 0)</f>
        <v>0</v>
      </c>
      <c r="Q89" s="63">
        <f t="shared" si="13"/>
        <v>-48.889000000000003</v>
      </c>
      <c r="R89" s="64">
        <f t="shared" si="16"/>
        <v>-48.889000000000003</v>
      </c>
      <c r="S89" s="65" t="str">
        <f t="shared" si="14"/>
        <v/>
      </c>
      <c r="T89" s="6" t="str">
        <f t="shared" si="15"/>
        <v/>
      </c>
    </row>
    <row r="90" spans="1:21" s="44" customFormat="1" x14ac:dyDescent="0.35">
      <c r="A90" s="29"/>
      <c r="B90" s="29"/>
      <c r="C90" s="29"/>
      <c r="D90" s="29"/>
      <c r="E90" s="30"/>
      <c r="F90" s="29"/>
      <c r="G90" s="45"/>
      <c r="H90" s="46">
        <f>IF('Sprint Results by Heat'!$B$3=$H$1,(IFERROR(VLOOKUP(A90,'Sprint Results by Heat'!D:E,2,FALSE),0)),0)</f>
        <v>0</v>
      </c>
      <c r="I90" s="47">
        <f t="shared" si="9"/>
        <v>0</v>
      </c>
      <c r="J90" s="48">
        <f>IF('Sprint Results by Heat'!$B$3=$J$1,(IFERROR(VLOOKUP(A90,'Sprint Results by Heat'!D:E,2,FALSE),0)),0)</f>
        <v>0</v>
      </c>
      <c r="K90" s="36">
        <f t="shared" si="10"/>
        <v>0</v>
      </c>
      <c r="L90" s="49">
        <f>IF('Jump Full Results'!$C$3=$L$1,(IFERROR(VLOOKUP(A90,'Jump Full Results'!B:G,6,FALSE),0)),0)</f>
        <v>0</v>
      </c>
      <c r="M90" s="50">
        <f t="shared" si="11"/>
        <v>0</v>
      </c>
      <c r="N90" s="51">
        <f>IF('Jump Full Results'!$C$3=$N$1,(IFERROR(VLOOKUP(A90,'Jump Full Results'!B:G,6,FALSE),0)),0)</f>
        <v>0</v>
      </c>
      <c r="O90" s="36">
        <f t="shared" si="12"/>
        <v>0</v>
      </c>
      <c r="P90" s="24">
        <f>IFERROR(VLOOKUP(A90,'Throw Full Results'!B:G,6,FALSE), 0)</f>
        <v>0</v>
      </c>
      <c r="Q90" s="52">
        <f t="shared" si="13"/>
        <v>-48.889000000000003</v>
      </c>
      <c r="R90" s="53">
        <f t="shared" si="16"/>
        <v>-48.889000000000003</v>
      </c>
      <c r="S90" s="41" t="str">
        <f t="shared" si="14"/>
        <v/>
      </c>
      <c r="T90" s="70" t="str">
        <f t="shared" si="15"/>
        <v/>
      </c>
      <c r="U90" s="43"/>
    </row>
    <row r="91" spans="1:21" x14ac:dyDescent="0.35">
      <c r="H91" s="57">
        <f>IF('Sprint Results by Heat'!$B$3=$H$1,(IFERROR(VLOOKUP(A91,'Sprint Results by Heat'!D:E,2,FALSE),0)),0)</f>
        <v>0</v>
      </c>
      <c r="I91" s="58">
        <f t="shared" si="9"/>
        <v>0</v>
      </c>
      <c r="J91" s="59">
        <f>IF('Sprint Results by Heat'!$B$3=$J$1,(IFERROR(VLOOKUP(A91,'Sprint Results by Heat'!D:E,2,FALSE),0)),0)</f>
        <v>0</v>
      </c>
      <c r="K91" s="5">
        <f t="shared" si="10"/>
        <v>0</v>
      </c>
      <c r="L91" s="60">
        <f>IF('Jump Full Results'!$C$3=$L$1,(IFERROR(VLOOKUP(A91,'Jump Full Results'!B:G,6,FALSE),0)),0)</f>
        <v>0</v>
      </c>
      <c r="M91" s="61">
        <f t="shared" si="11"/>
        <v>0</v>
      </c>
      <c r="N91" s="62">
        <f>IF('Jump Full Results'!$C$3=$N$1,(IFERROR(VLOOKUP(A91,'Jump Full Results'!B:G,6,FALSE),0)),0)</f>
        <v>0</v>
      </c>
      <c r="O91" s="5">
        <f t="shared" si="12"/>
        <v>0</v>
      </c>
      <c r="P91" s="23">
        <f>IFERROR(VLOOKUP(A91,'Throw Full Results'!B:G,6,FALSE), 0)</f>
        <v>0</v>
      </c>
      <c r="Q91" s="63">
        <f t="shared" si="13"/>
        <v>-48.889000000000003</v>
      </c>
      <c r="R91" s="64">
        <f t="shared" si="16"/>
        <v>-48.889000000000003</v>
      </c>
      <c r="S91" s="65" t="str">
        <f t="shared" si="14"/>
        <v/>
      </c>
      <c r="T91" s="6" t="str">
        <f t="shared" si="15"/>
        <v/>
      </c>
    </row>
    <row r="92" spans="1:21" x14ac:dyDescent="0.35">
      <c r="H92" s="57">
        <f>IF('Sprint Results by Heat'!$B$3=$H$1,(IFERROR(VLOOKUP(A92,'Sprint Results by Heat'!D:E,2,FALSE),0)),0)</f>
        <v>0</v>
      </c>
      <c r="I92" s="58">
        <f t="shared" si="9"/>
        <v>0</v>
      </c>
      <c r="J92" s="59">
        <f>IF('Sprint Results by Heat'!$B$3=$J$1,(IFERROR(VLOOKUP(A92,'Sprint Results by Heat'!D:E,2,FALSE),0)),0)</f>
        <v>0</v>
      </c>
      <c r="K92" s="5">
        <f t="shared" si="10"/>
        <v>0</v>
      </c>
      <c r="L92" s="60">
        <f>IF('Jump Full Results'!$C$3=$L$1,(IFERROR(VLOOKUP(A92,'Jump Full Results'!B:G,6,FALSE),0)),0)</f>
        <v>0</v>
      </c>
      <c r="M92" s="61">
        <f t="shared" si="11"/>
        <v>0</v>
      </c>
      <c r="N92" s="62">
        <f>IF('Jump Full Results'!$C$3=$N$1,(IFERROR(VLOOKUP(A92,'Jump Full Results'!B:G,6,FALSE),0)),0)</f>
        <v>0</v>
      </c>
      <c r="O92" s="5">
        <f t="shared" si="12"/>
        <v>0</v>
      </c>
      <c r="P92" s="23">
        <f>IFERROR(VLOOKUP(A92,'Throw Full Results'!B:G,6,FALSE), 0)</f>
        <v>0</v>
      </c>
      <c r="Q92" s="63">
        <f t="shared" si="13"/>
        <v>-48.889000000000003</v>
      </c>
      <c r="R92" s="64">
        <f t="shared" si="16"/>
        <v>-48.889000000000003</v>
      </c>
      <c r="S92" s="65" t="str">
        <f t="shared" si="14"/>
        <v/>
      </c>
      <c r="T92" s="6" t="str">
        <f t="shared" si="15"/>
        <v/>
      </c>
    </row>
    <row r="93" spans="1:21" x14ac:dyDescent="0.35">
      <c r="H93" s="57">
        <f>IF('Sprint Results by Heat'!$B$3=$H$1,(IFERROR(VLOOKUP(A93,'Sprint Results by Heat'!D:E,2,FALSE),0)),0)</f>
        <v>0</v>
      </c>
      <c r="I93" s="58">
        <f t="shared" si="9"/>
        <v>0</v>
      </c>
      <c r="J93" s="59">
        <f>IF('Sprint Results by Heat'!$B$3=$J$1,(IFERROR(VLOOKUP(A93,'Sprint Results by Heat'!D:E,2,FALSE),0)),0)</f>
        <v>0</v>
      </c>
      <c r="K93" s="5">
        <f t="shared" si="10"/>
        <v>0</v>
      </c>
      <c r="L93" s="60">
        <f>IF('Jump Full Results'!$C$3=$L$1,(IFERROR(VLOOKUP(A93,'Jump Full Results'!B:G,6,FALSE),0)),0)</f>
        <v>0</v>
      </c>
      <c r="M93" s="61">
        <f t="shared" si="11"/>
        <v>0</v>
      </c>
      <c r="N93" s="62">
        <f>IF('Jump Full Results'!$C$3=$N$1,(IFERROR(VLOOKUP(A93,'Jump Full Results'!B:G,6,FALSE),0)),0)</f>
        <v>0</v>
      </c>
      <c r="O93" s="5">
        <f t="shared" si="12"/>
        <v>0</v>
      </c>
      <c r="P93" s="23">
        <f>IFERROR(VLOOKUP(A93,'Throw Full Results'!B:G,6,FALSE), 0)</f>
        <v>0</v>
      </c>
      <c r="Q93" s="63">
        <f t="shared" si="13"/>
        <v>-48.889000000000003</v>
      </c>
      <c r="R93" s="64">
        <f t="shared" si="16"/>
        <v>-48.889000000000003</v>
      </c>
      <c r="S93" s="65" t="str">
        <f t="shared" si="14"/>
        <v/>
      </c>
      <c r="T93" s="6" t="str">
        <f t="shared" si="15"/>
        <v/>
      </c>
    </row>
    <row r="94" spans="1:21" s="44" customFormat="1" x14ac:dyDescent="0.35">
      <c r="A94" s="29"/>
      <c r="B94" s="29"/>
      <c r="C94" s="29"/>
      <c r="D94" s="29"/>
      <c r="E94" s="30"/>
      <c r="F94" s="29"/>
      <c r="G94" s="45"/>
      <c r="H94" s="46">
        <f>IF('Sprint Results by Heat'!$B$3=$H$1,(IFERROR(VLOOKUP(A94,'Sprint Results by Heat'!D:E,2,FALSE),0)),0)</f>
        <v>0</v>
      </c>
      <c r="I94" s="47">
        <f t="shared" si="9"/>
        <v>0</v>
      </c>
      <c r="J94" s="48">
        <f>IF('Sprint Results by Heat'!$B$3=$J$1,(IFERROR(VLOOKUP(A94,'Sprint Results by Heat'!D:E,2,FALSE),0)),0)</f>
        <v>0</v>
      </c>
      <c r="K94" s="36">
        <f t="shared" si="10"/>
        <v>0</v>
      </c>
      <c r="L94" s="49">
        <f>IF('Jump Full Results'!$C$3=$L$1,(IFERROR(VLOOKUP(A94,'Jump Full Results'!B:G,6,FALSE),0)),0)</f>
        <v>0</v>
      </c>
      <c r="M94" s="50">
        <f t="shared" si="11"/>
        <v>0</v>
      </c>
      <c r="N94" s="51">
        <f>IF('Jump Full Results'!$C$3=$N$1,(IFERROR(VLOOKUP(A94,'Jump Full Results'!B:G,6,FALSE),0)),0)</f>
        <v>0</v>
      </c>
      <c r="O94" s="36">
        <f t="shared" si="12"/>
        <v>0</v>
      </c>
      <c r="P94" s="24">
        <f>IFERROR(VLOOKUP(A94,'Throw Full Results'!B:G,6,FALSE), 0)</f>
        <v>0</v>
      </c>
      <c r="Q94" s="52">
        <f t="shared" si="13"/>
        <v>-48.889000000000003</v>
      </c>
      <c r="R94" s="53">
        <f t="shared" si="16"/>
        <v>-48.889000000000003</v>
      </c>
      <c r="S94" s="41" t="str">
        <f t="shared" si="14"/>
        <v/>
      </c>
      <c r="T94" s="70" t="str">
        <f t="shared" si="15"/>
        <v/>
      </c>
      <c r="U94" s="43"/>
    </row>
    <row r="95" spans="1:21" x14ac:dyDescent="0.35">
      <c r="H95" s="57">
        <f>IF('Sprint Results by Heat'!$B$3=$H$1,(IFERROR(VLOOKUP(A95,'Sprint Results by Heat'!D:E,2,FALSE),0)),0)</f>
        <v>0</v>
      </c>
      <c r="I95" s="58">
        <f t="shared" si="9"/>
        <v>0</v>
      </c>
      <c r="J95" s="59">
        <f>IF('Sprint Results by Heat'!$B$3=$J$1,(IFERROR(VLOOKUP(A95,'Sprint Results by Heat'!D:E,2,FALSE),0)),0)</f>
        <v>0</v>
      </c>
      <c r="K95" s="5">
        <f t="shared" si="10"/>
        <v>0</v>
      </c>
      <c r="L95" s="60">
        <f>IF('Jump Full Results'!$C$3=$L$1,(IFERROR(VLOOKUP(A95,'Jump Full Results'!B:G,6,FALSE),0)),0)</f>
        <v>0</v>
      </c>
      <c r="M95" s="61">
        <f t="shared" si="11"/>
        <v>0</v>
      </c>
      <c r="N95" s="62">
        <f>IF('Jump Full Results'!$C$3=$N$1,(IFERROR(VLOOKUP(A95,'Jump Full Results'!B:G,6,FALSE),0)),0)</f>
        <v>0</v>
      </c>
      <c r="O95" s="5">
        <f t="shared" si="12"/>
        <v>0</v>
      </c>
      <c r="P95" s="23">
        <f>IFERROR(VLOOKUP(A95,'Throw Full Results'!B:G,6,FALSE), 0)</f>
        <v>0</v>
      </c>
      <c r="Q95" s="63">
        <f t="shared" si="13"/>
        <v>-48.889000000000003</v>
      </c>
      <c r="R95" s="64">
        <f t="shared" si="16"/>
        <v>-48.889000000000003</v>
      </c>
      <c r="S95" s="65" t="str">
        <f t="shared" si="14"/>
        <v/>
      </c>
      <c r="T95" s="6" t="str">
        <f t="shared" si="15"/>
        <v/>
      </c>
    </row>
    <row r="96" spans="1:21" x14ac:dyDescent="0.35">
      <c r="H96" s="57">
        <f>IF('Sprint Results by Heat'!$B$3=$H$1,(IFERROR(VLOOKUP(A96,'Sprint Results by Heat'!D:E,2,FALSE),0)),0)</f>
        <v>0</v>
      </c>
      <c r="I96" s="58">
        <f t="shared" si="9"/>
        <v>0</v>
      </c>
      <c r="J96" s="59">
        <f>IF('Sprint Results by Heat'!$B$3=$J$1,(IFERROR(VLOOKUP(A96,'Sprint Results by Heat'!D:E,2,FALSE),0)),0)</f>
        <v>0</v>
      </c>
      <c r="K96" s="5">
        <f t="shared" si="10"/>
        <v>0</v>
      </c>
      <c r="L96" s="60">
        <f>IF('Jump Full Results'!$C$3=$L$1,(IFERROR(VLOOKUP(A96,'Jump Full Results'!B:G,6,FALSE),0)),0)</f>
        <v>0</v>
      </c>
      <c r="M96" s="61">
        <f t="shared" si="11"/>
        <v>0</v>
      </c>
      <c r="N96" s="62">
        <f>IF('Jump Full Results'!$C$3=$N$1,(IFERROR(VLOOKUP(A96,'Jump Full Results'!B:G,6,FALSE),0)),0)</f>
        <v>0</v>
      </c>
      <c r="O96" s="5">
        <f t="shared" si="12"/>
        <v>0</v>
      </c>
      <c r="P96" s="23">
        <f>IFERROR(VLOOKUP(A96,'Throw Full Results'!B:G,6,FALSE), 0)</f>
        <v>0</v>
      </c>
      <c r="Q96" s="63">
        <f t="shared" si="13"/>
        <v>-48.889000000000003</v>
      </c>
      <c r="R96" s="64">
        <f t="shared" si="16"/>
        <v>-48.889000000000003</v>
      </c>
      <c r="S96" s="65" t="str">
        <f t="shared" si="14"/>
        <v/>
      </c>
      <c r="T96" s="6" t="str">
        <f t="shared" si="15"/>
        <v/>
      </c>
    </row>
    <row r="97" spans="1:21" x14ac:dyDescent="0.35">
      <c r="H97" s="57">
        <f>IF('Sprint Results by Heat'!$B$3=$H$1,(IFERROR(VLOOKUP(A97,'Sprint Results by Heat'!D:E,2,FALSE),0)),0)</f>
        <v>0</v>
      </c>
      <c r="I97" s="58">
        <f t="shared" si="9"/>
        <v>0</v>
      </c>
      <c r="J97" s="59">
        <f>IF('Sprint Results by Heat'!$B$3=$J$1,(IFERROR(VLOOKUP(A97,'Sprint Results by Heat'!D:E,2,FALSE),0)),0)</f>
        <v>0</v>
      </c>
      <c r="K97" s="5">
        <f t="shared" si="10"/>
        <v>0</v>
      </c>
      <c r="L97" s="60">
        <f>IF('Jump Full Results'!$C$3=$L$1,(IFERROR(VLOOKUP(A97,'Jump Full Results'!B:G,6,FALSE),0)),0)</f>
        <v>0</v>
      </c>
      <c r="M97" s="61">
        <f t="shared" si="11"/>
        <v>0</v>
      </c>
      <c r="N97" s="62">
        <f>IF('Jump Full Results'!$C$3=$N$1,(IFERROR(VLOOKUP(A97,'Jump Full Results'!B:G,6,FALSE),0)),0)</f>
        <v>0</v>
      </c>
      <c r="O97" s="5">
        <f t="shared" si="12"/>
        <v>0</v>
      </c>
      <c r="P97" s="23">
        <f>IFERROR(VLOOKUP(A97,'Throw Full Results'!B:G,6,FALSE), 0)</f>
        <v>0</v>
      </c>
      <c r="Q97" s="63">
        <f t="shared" si="13"/>
        <v>-48.889000000000003</v>
      </c>
      <c r="R97" s="64">
        <f t="shared" si="16"/>
        <v>-48.889000000000003</v>
      </c>
      <c r="S97" s="65" t="str">
        <f t="shared" si="14"/>
        <v/>
      </c>
      <c r="T97" s="6" t="str">
        <f t="shared" si="15"/>
        <v/>
      </c>
    </row>
    <row r="98" spans="1:21" s="44" customFormat="1" x14ac:dyDescent="0.35">
      <c r="A98" s="29"/>
      <c r="B98" s="29"/>
      <c r="C98" s="29"/>
      <c r="D98" s="29"/>
      <c r="E98" s="30"/>
      <c r="F98" s="29"/>
      <c r="G98" s="45"/>
      <c r="H98" s="46">
        <f>IF('Sprint Results by Heat'!$B$3=$H$1,(IFERROR(VLOOKUP(A98,'Sprint Results by Heat'!D:E,2,FALSE),0)),0)</f>
        <v>0</v>
      </c>
      <c r="I98" s="47">
        <f t="shared" si="9"/>
        <v>0</v>
      </c>
      <c r="J98" s="48">
        <f>IF('Sprint Results by Heat'!$B$3=$J$1,(IFERROR(VLOOKUP(A98,'Sprint Results by Heat'!D:E,2,FALSE),0)),0)</f>
        <v>0</v>
      </c>
      <c r="K98" s="36">
        <f t="shared" si="10"/>
        <v>0</v>
      </c>
      <c r="L98" s="49">
        <f>IF('Jump Full Results'!$C$3=$L$1,(IFERROR(VLOOKUP(A98,'Jump Full Results'!B:G,6,FALSE),0)),0)</f>
        <v>0</v>
      </c>
      <c r="M98" s="50">
        <f t="shared" si="11"/>
        <v>0</v>
      </c>
      <c r="N98" s="51">
        <f>IF('Jump Full Results'!$C$3=$N$1,(IFERROR(VLOOKUP(A98,'Jump Full Results'!B:G,6,FALSE),0)),0)</f>
        <v>0</v>
      </c>
      <c r="O98" s="36">
        <f t="shared" si="12"/>
        <v>0</v>
      </c>
      <c r="P98" s="24">
        <f>IFERROR(VLOOKUP(A98,'Throw Full Results'!B:G,6,FALSE), 0)</f>
        <v>0</v>
      </c>
      <c r="Q98" s="52">
        <f t="shared" si="13"/>
        <v>-48.889000000000003</v>
      </c>
      <c r="R98" s="53">
        <f t="shared" si="16"/>
        <v>-48.889000000000003</v>
      </c>
      <c r="S98" s="41" t="str">
        <f t="shared" si="14"/>
        <v/>
      </c>
      <c r="T98" s="70" t="str">
        <f t="shared" si="15"/>
        <v/>
      </c>
      <c r="U98" s="43"/>
    </row>
    <row r="99" spans="1:21" x14ac:dyDescent="0.35">
      <c r="H99" s="57">
        <f>IF('Sprint Results by Heat'!$B$3=$H$1,(IFERROR(VLOOKUP(A99,'Sprint Results by Heat'!D:E,2,FALSE),0)),0)</f>
        <v>0</v>
      </c>
      <c r="I99" s="58">
        <f t="shared" si="9"/>
        <v>0</v>
      </c>
      <c r="J99" s="59">
        <f>IF('Sprint Results by Heat'!$B$3=$J$1,(IFERROR(VLOOKUP(A99,'Sprint Results by Heat'!D:E,2,FALSE),0)),0)</f>
        <v>0</v>
      </c>
      <c r="K99" s="5">
        <f t="shared" si="10"/>
        <v>0</v>
      </c>
      <c r="L99" s="60">
        <f>IF('Jump Full Results'!$C$3=$L$1,(IFERROR(VLOOKUP(A99,'Jump Full Results'!B:G,6,FALSE),0)),0)</f>
        <v>0</v>
      </c>
      <c r="M99" s="61">
        <f t="shared" si="11"/>
        <v>0</v>
      </c>
      <c r="N99" s="62">
        <f>IF('Jump Full Results'!$C$3=$N$1,(IFERROR(VLOOKUP(A99,'Jump Full Results'!B:G,6,FALSE),0)),0)</f>
        <v>0</v>
      </c>
      <c r="O99" s="5">
        <f t="shared" si="12"/>
        <v>0</v>
      </c>
      <c r="P99" s="23">
        <f>IFERROR(VLOOKUP(A99,'Throw Full Results'!B:G,6,FALSE), 0)</f>
        <v>0</v>
      </c>
      <c r="Q99" s="63">
        <f t="shared" si="13"/>
        <v>-48.889000000000003</v>
      </c>
      <c r="R99" s="64">
        <f t="shared" si="16"/>
        <v>-48.889000000000003</v>
      </c>
      <c r="S99" s="65" t="str">
        <f t="shared" si="14"/>
        <v/>
      </c>
      <c r="T99" s="6" t="str">
        <f t="shared" si="15"/>
        <v/>
      </c>
    </row>
    <row r="100" spans="1:21" x14ac:dyDescent="0.35">
      <c r="H100" s="57">
        <f>IF('Sprint Results by Heat'!$B$3=$H$1,(IFERROR(VLOOKUP(A100,'Sprint Results by Heat'!D:E,2,FALSE),0)),0)</f>
        <v>0</v>
      </c>
      <c r="I100" s="58">
        <f t="shared" si="9"/>
        <v>0</v>
      </c>
      <c r="J100" s="59">
        <f>IF('Sprint Results by Heat'!$B$3=$J$1,(IFERROR(VLOOKUP(A100,'Sprint Results by Heat'!D:E,2,FALSE),0)),0)</f>
        <v>0</v>
      </c>
      <c r="K100" s="5">
        <f t="shared" si="10"/>
        <v>0</v>
      </c>
      <c r="L100" s="60">
        <f>IF('Jump Full Results'!$C$3=$L$1,(IFERROR(VLOOKUP(A100,'Jump Full Results'!B:G,6,FALSE),0)),0)</f>
        <v>0</v>
      </c>
      <c r="M100" s="61">
        <f t="shared" si="11"/>
        <v>0</v>
      </c>
      <c r="N100" s="62">
        <f>IF('Jump Full Results'!$C$3=$N$1,(IFERROR(VLOOKUP(A100,'Jump Full Results'!B:G,6,FALSE),0)),0)</f>
        <v>0</v>
      </c>
      <c r="O100" s="5">
        <f t="shared" si="12"/>
        <v>0</v>
      </c>
      <c r="P100" s="23">
        <f>IFERROR(VLOOKUP(A100,'Throw Full Results'!B:G,6,FALSE), 0)</f>
        <v>0</v>
      </c>
      <c r="Q100" s="63">
        <f t="shared" si="13"/>
        <v>-48.889000000000003</v>
      </c>
      <c r="R100" s="64">
        <f t="shared" si="16"/>
        <v>-48.889000000000003</v>
      </c>
      <c r="S100" s="65" t="str">
        <f t="shared" si="14"/>
        <v/>
      </c>
      <c r="T100" s="6" t="str">
        <f t="shared" si="15"/>
        <v/>
      </c>
    </row>
    <row r="101" spans="1:21" x14ac:dyDescent="0.35">
      <c r="I101" s="58">
        <f t="shared" si="9"/>
        <v>0</v>
      </c>
      <c r="K101" s="5">
        <f t="shared" si="10"/>
        <v>0</v>
      </c>
      <c r="L101" s="60">
        <f>IF('Jump Full Results'!$C$3=$L$1,(IFERROR(VLOOKUP(A101,'Jump Full Results'!B:G,6,FALSE),0)),0)</f>
        <v>0</v>
      </c>
      <c r="M101" s="61">
        <f t="shared" si="11"/>
        <v>0</v>
      </c>
      <c r="N101" s="62">
        <f>IF('Jump Full Results'!$C$3=$N$1,(IFERROR(VLOOKUP(A101,'Jump Full Results'!B:G,6,FALSE),0)),0)</f>
        <v>0</v>
      </c>
      <c r="O101" s="5">
        <f t="shared" si="12"/>
        <v>0</v>
      </c>
      <c r="Q101" s="63">
        <f t="shared" si="13"/>
        <v>-48.889000000000003</v>
      </c>
      <c r="S101" s="65" t="str">
        <f t="shared" si="14"/>
        <v/>
      </c>
      <c r="T101" s="6" t="str">
        <f t="shared" si="15"/>
        <v/>
      </c>
    </row>
    <row r="102" spans="1:21" s="44" customFormat="1" x14ac:dyDescent="0.35">
      <c r="A102" s="29"/>
      <c r="B102" s="29"/>
      <c r="C102" s="29"/>
      <c r="D102" s="29"/>
      <c r="E102" s="30"/>
      <c r="F102" s="29"/>
      <c r="G102" s="45"/>
      <c r="H102" s="81"/>
      <c r="I102" s="47">
        <f t="shared" si="9"/>
        <v>0</v>
      </c>
      <c r="J102" s="82"/>
      <c r="K102" s="36">
        <f t="shared" si="10"/>
        <v>0</v>
      </c>
      <c r="L102" s="49">
        <f>IF('Jump Full Results'!$C$3=$L$1,(IFERROR(VLOOKUP(A102,'Jump Full Results'!B:G,6,FALSE),0)),0)</f>
        <v>0</v>
      </c>
      <c r="M102" s="50">
        <f t="shared" si="11"/>
        <v>0</v>
      </c>
      <c r="N102" s="51">
        <f>IF('Jump Full Results'!$C$3=$N$1,(IFERROR(VLOOKUP(A102,'Jump Full Results'!B:G,6,FALSE),0)),0)</f>
        <v>0</v>
      </c>
      <c r="O102" s="36">
        <f t="shared" si="12"/>
        <v>0</v>
      </c>
      <c r="P102" s="83"/>
      <c r="Q102" s="52">
        <f t="shared" si="13"/>
        <v>-48.889000000000003</v>
      </c>
      <c r="R102" s="84"/>
      <c r="S102" s="41" t="str">
        <f t="shared" si="14"/>
        <v/>
      </c>
      <c r="T102" s="70" t="str">
        <f t="shared" si="15"/>
        <v/>
      </c>
      <c r="U102" s="43"/>
    </row>
  </sheetData>
  <sheetProtection algorithmName="SHA-512" hashValue="dA8W2F7bJJTZ3aalc1FX5d188ialx2UyVTcxrpEInp+pbH1xhe0UoXlWkVNBa5Y3TflF4CdfAdGVmCNe82/mAw==" saltValue="8SYTttxomSrS6LHY9Kabqw==" spinCount="100000" sheet="1" objects="1" scenarios="1" selectLockedCells="1"/>
  <phoneticPr fontId="3" type="noConversion"/>
  <conditionalFormatting sqref="A1:A1048576">
    <cfRule type="duplicateValues" dxfId="22" priority="1"/>
  </conditionalFormatting>
  <conditionalFormatting sqref="K1:K1048576">
    <cfRule type="cellIs" dxfId="21" priority="5" operator="equal">
      <formula>65</formula>
    </cfRule>
  </conditionalFormatting>
  <conditionalFormatting sqref="O1:O1048576">
    <cfRule type="cellIs" dxfId="20" priority="4" operator="lessThan">
      <formula>-8</formula>
    </cfRule>
  </conditionalFormatting>
  <conditionalFormatting sqref="Q1:R1048576">
    <cfRule type="cellIs" dxfId="19" priority="2" operator="lessThan">
      <formula>0</formula>
    </cfRule>
  </conditionalFormatting>
  <pageMargins left="0.7" right="0.7" top="0.75" bottom="0.75" header="0.3" footer="0.3"/>
  <pageSetup paperSize="9" scale="66" fitToHeight="0" orientation="landscape" r:id="rId1"/>
  <colBreaks count="2" manualBreakCount="2">
    <brk id="20" max="1048575" man="1"/>
    <brk id="42" max="101" man="1"/>
  </colBreaks>
  <ignoredErrors>
    <ignoredError sqref="J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7403-7F19-4AC1-BD1B-944D07EE5232}">
  <dimension ref="A1:I27"/>
  <sheetViews>
    <sheetView workbookViewId="0">
      <selection activeCell="E10" sqref="E10"/>
    </sheetView>
  </sheetViews>
  <sheetFormatPr defaultRowHeight="14.5" x14ac:dyDescent="0.35"/>
  <cols>
    <col min="1" max="1" width="8.7265625" style="76"/>
    <col min="2" max="2" width="9.1796875" style="76" customWidth="1"/>
    <col min="3" max="4" width="8.7265625" style="76"/>
    <col min="5" max="5" width="8.7265625" style="103"/>
    <col min="6" max="16384" width="8.7265625" style="66"/>
  </cols>
  <sheetData>
    <row r="1" spans="1:9" ht="18.5" x14ac:dyDescent="0.45">
      <c r="A1" s="25" t="s">
        <v>18</v>
      </c>
      <c r="B1" s="6"/>
      <c r="C1" s="6"/>
      <c r="D1" s="6"/>
      <c r="E1" s="95"/>
      <c r="F1" s="96"/>
      <c r="G1" s="96"/>
      <c r="H1" s="96"/>
      <c r="I1" s="96"/>
    </row>
    <row r="2" spans="1:9" ht="19" thickBot="1" x14ac:dyDescent="0.5">
      <c r="A2" s="105"/>
      <c r="B2" s="6"/>
      <c r="C2" s="6"/>
      <c r="D2" s="6"/>
      <c r="E2" s="95"/>
      <c r="F2" s="96"/>
      <c r="G2" s="96"/>
      <c r="H2" s="96"/>
      <c r="I2" s="96"/>
    </row>
    <row r="3" spans="1:9" ht="19" thickBot="1" x14ac:dyDescent="0.5">
      <c r="A3" s="105" t="s">
        <v>32</v>
      </c>
      <c r="B3" s="106" t="s">
        <v>28</v>
      </c>
      <c r="C3" s="105"/>
      <c r="D3" s="6" t="s">
        <v>33</v>
      </c>
      <c r="E3" s="95"/>
      <c r="F3" s="96"/>
      <c r="G3" s="96"/>
      <c r="H3" s="96"/>
      <c r="I3" s="96"/>
    </row>
    <row r="4" spans="1:9" ht="18.5" x14ac:dyDescent="0.45">
      <c r="A4" s="105"/>
      <c r="B4" s="6"/>
      <c r="C4" s="22"/>
      <c r="D4" s="26" t="s">
        <v>13</v>
      </c>
      <c r="E4" s="27" t="s">
        <v>14</v>
      </c>
      <c r="F4" s="96"/>
      <c r="G4" s="96"/>
      <c r="H4" s="96"/>
      <c r="I4" s="96"/>
    </row>
    <row r="5" spans="1:9" x14ac:dyDescent="0.35">
      <c r="A5" s="6"/>
      <c r="B5" s="6"/>
      <c r="C5" s="26" t="s">
        <v>27</v>
      </c>
      <c r="D5" s="22" t="s">
        <v>6</v>
      </c>
      <c r="E5" s="28">
        <v>10.199999999999999</v>
      </c>
      <c r="F5" s="96"/>
      <c r="G5" s="96"/>
      <c r="H5" s="6"/>
      <c r="I5" s="96"/>
    </row>
    <row r="6" spans="1:9" ht="18.5" x14ac:dyDescent="0.45">
      <c r="A6" s="105"/>
      <c r="B6" s="6"/>
      <c r="C6" s="6"/>
      <c r="D6" s="6"/>
      <c r="E6" s="95"/>
      <c r="F6" s="96"/>
      <c r="G6" s="96"/>
      <c r="H6" s="96"/>
      <c r="I6" s="96"/>
    </row>
    <row r="7" spans="1:9" x14ac:dyDescent="0.35">
      <c r="A7" s="76" t="s">
        <v>16</v>
      </c>
      <c r="B7" s="76" t="s">
        <v>15</v>
      </c>
      <c r="C7" s="76" t="s">
        <v>12</v>
      </c>
      <c r="D7" s="76" t="s">
        <v>13</v>
      </c>
      <c r="E7" s="103" t="s">
        <v>14</v>
      </c>
    </row>
    <row r="8" spans="1:9" x14ac:dyDescent="0.35">
      <c r="A8" s="76">
        <v>1</v>
      </c>
      <c r="B8" s="76">
        <v>1</v>
      </c>
      <c r="C8" s="76">
        <v>1</v>
      </c>
      <c r="D8" s="73">
        <v>1</v>
      </c>
      <c r="E8" s="103">
        <v>10</v>
      </c>
    </row>
    <row r="9" spans="1:9" x14ac:dyDescent="0.35">
      <c r="C9" s="76">
        <v>2</v>
      </c>
      <c r="D9" s="73">
        <v>4</v>
      </c>
      <c r="E9" s="103">
        <v>11</v>
      </c>
    </row>
    <row r="10" spans="1:9" x14ac:dyDescent="0.35">
      <c r="C10" s="76">
        <v>3</v>
      </c>
      <c r="D10" s="73"/>
    </row>
    <row r="11" spans="1:9" x14ac:dyDescent="0.35">
      <c r="C11" s="76">
        <v>4</v>
      </c>
      <c r="D11" s="73"/>
    </row>
    <row r="13" spans="1:9" x14ac:dyDescent="0.35">
      <c r="B13" s="76">
        <v>2</v>
      </c>
      <c r="C13" s="76">
        <v>1</v>
      </c>
      <c r="D13" s="73"/>
    </row>
    <row r="14" spans="1:9" x14ac:dyDescent="0.35">
      <c r="C14" s="76">
        <v>2</v>
      </c>
      <c r="D14" s="73"/>
    </row>
    <row r="15" spans="1:9" x14ac:dyDescent="0.35">
      <c r="C15" s="76">
        <v>3</v>
      </c>
      <c r="D15" s="73"/>
    </row>
    <row r="16" spans="1:9" x14ac:dyDescent="0.35">
      <c r="C16" s="76">
        <v>4</v>
      </c>
      <c r="D16" s="73"/>
    </row>
    <row r="18" spans="1:5" x14ac:dyDescent="0.35">
      <c r="A18" s="76" t="s">
        <v>16</v>
      </c>
      <c r="B18" s="76" t="s">
        <v>15</v>
      </c>
      <c r="C18" s="76" t="s">
        <v>12</v>
      </c>
      <c r="D18" s="76" t="s">
        <v>13</v>
      </c>
      <c r="E18" s="103" t="s">
        <v>14</v>
      </c>
    </row>
    <row r="19" spans="1:5" x14ac:dyDescent="0.35">
      <c r="A19" s="76">
        <v>2</v>
      </c>
      <c r="B19" s="76">
        <v>1</v>
      </c>
      <c r="C19" s="76">
        <v>1</v>
      </c>
    </row>
    <row r="20" spans="1:5" x14ac:dyDescent="0.35">
      <c r="C20" s="76">
        <v>2</v>
      </c>
    </row>
    <row r="21" spans="1:5" x14ac:dyDescent="0.35">
      <c r="C21" s="76">
        <v>3</v>
      </c>
    </row>
    <row r="22" spans="1:5" x14ac:dyDescent="0.35">
      <c r="C22" s="76">
        <v>4</v>
      </c>
    </row>
    <row r="24" spans="1:5" x14ac:dyDescent="0.35">
      <c r="B24" s="76">
        <v>2</v>
      </c>
      <c r="C24" s="76">
        <v>1</v>
      </c>
    </row>
    <row r="25" spans="1:5" x14ac:dyDescent="0.35">
      <c r="C25" s="76">
        <v>2</v>
      </c>
    </row>
    <row r="26" spans="1:5" x14ac:dyDescent="0.35">
      <c r="C26" s="76">
        <v>3</v>
      </c>
    </row>
    <row r="27" spans="1:5" x14ac:dyDescent="0.35">
      <c r="C27" s="76">
        <v>4</v>
      </c>
    </row>
  </sheetData>
  <sheetProtection algorithmName="SHA-512" hashValue="wL/7KCUsK39FLrPr/4RW3MnHfqQn6Ldte7HiErPvRB14gW7JgsDLpu9Yx41OLWb+2GBLxn3QhT8XCdH4y1Of2Q==" saltValue="psYRy5feh3392qhqb2PbuA==" spinCount="100000" sheet="1" objects="1" scenarios="1"/>
  <conditionalFormatting sqref="D13:D16 D8:D11">
    <cfRule type="duplicateValues" dxfId="18" priority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69746B-2205-450F-88EE-86B20DA7EF38}">
          <x14:formula1>
            <xm:f>'Entries and Individual Results'!$H$1:$J$1</xm:f>
          </x14:formula1>
          <xm:sqref>B4</xm:sqref>
        </x14:dataValidation>
        <x14:dataValidation type="list" allowBlank="1" showInputMessage="1" showErrorMessage="1" xr:uid="{4CA5B355-3D07-41C5-8B19-28F1972D05AC}">
          <x14:formula1>
            <xm:f>'Entries and Individual Results'!$CA$1:$CA$2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C7205-EFD0-45D5-86EF-A6B59A3E7918}">
  <dimension ref="A1:I30"/>
  <sheetViews>
    <sheetView workbookViewId="0">
      <selection activeCell="I7" sqref="I7"/>
    </sheetView>
  </sheetViews>
  <sheetFormatPr defaultRowHeight="14.5" x14ac:dyDescent="0.35"/>
  <cols>
    <col min="1" max="1" width="8.7265625" style="66"/>
    <col min="2" max="2" width="10.6328125" style="76" customWidth="1"/>
    <col min="3" max="3" width="11.54296875" style="99" bestFit="1" customWidth="1"/>
    <col min="4" max="6" width="8.7265625" style="99"/>
    <col min="7" max="7" width="9.1796875" style="108"/>
    <col min="8" max="16384" width="8.7265625" style="66"/>
  </cols>
  <sheetData>
    <row r="1" spans="1:9" ht="18.5" x14ac:dyDescent="0.45">
      <c r="A1" s="25" t="s">
        <v>18</v>
      </c>
      <c r="B1" s="6"/>
      <c r="C1" s="111"/>
      <c r="D1" s="111"/>
      <c r="E1" s="111"/>
      <c r="F1" s="111"/>
      <c r="G1" s="98"/>
      <c r="H1" s="96"/>
      <c r="I1" s="96"/>
    </row>
    <row r="2" spans="1:9" ht="19" thickBot="1" x14ac:dyDescent="0.5">
      <c r="A2" s="25"/>
      <c r="B2" s="6"/>
      <c r="C2" s="111"/>
      <c r="D2" s="111"/>
      <c r="E2" s="111"/>
      <c r="F2" s="111"/>
      <c r="G2" s="98"/>
      <c r="H2" s="96"/>
      <c r="I2" s="96"/>
    </row>
    <row r="3" spans="1:9" ht="19" thickBot="1" x14ac:dyDescent="0.5">
      <c r="A3" s="25" t="s">
        <v>32</v>
      </c>
      <c r="B3" s="107"/>
      <c r="C3" s="112" t="s">
        <v>30</v>
      </c>
      <c r="D3" s="113" t="s">
        <v>33</v>
      </c>
      <c r="E3" s="111"/>
      <c r="F3" s="111"/>
      <c r="G3" s="6"/>
      <c r="H3" s="96"/>
      <c r="I3" s="96"/>
    </row>
    <row r="4" spans="1:9" ht="18.5" x14ac:dyDescent="0.45">
      <c r="A4" s="25"/>
      <c r="B4" s="6"/>
      <c r="C4" s="111"/>
      <c r="D4" s="111"/>
      <c r="E4" s="111"/>
      <c r="F4" s="111"/>
      <c r="G4" s="98"/>
      <c r="H4" s="96"/>
      <c r="I4" s="96"/>
    </row>
    <row r="5" spans="1:9" x14ac:dyDescent="0.35">
      <c r="A5" s="26" t="s">
        <v>27</v>
      </c>
      <c r="B5" s="22" t="s">
        <v>13</v>
      </c>
      <c r="C5" s="92" t="s">
        <v>19</v>
      </c>
      <c r="D5" s="92" t="s">
        <v>20</v>
      </c>
      <c r="E5" s="92" t="s">
        <v>21</v>
      </c>
      <c r="F5" s="92" t="s">
        <v>22</v>
      </c>
      <c r="G5" s="94" t="s">
        <v>23</v>
      </c>
      <c r="H5" s="96"/>
      <c r="I5" s="96"/>
    </row>
    <row r="6" spans="1:9" ht="18.5" x14ac:dyDescent="0.45">
      <c r="A6" s="102"/>
      <c r="B6" s="22" t="s">
        <v>6</v>
      </c>
      <c r="C6" s="92">
        <v>1.66</v>
      </c>
      <c r="D6" s="92">
        <v>1.76</v>
      </c>
      <c r="E6" s="92">
        <v>1.83</v>
      </c>
      <c r="F6" s="92">
        <v>1.68</v>
      </c>
      <c r="G6" s="94">
        <f>MAX(C6:F6)</f>
        <v>1.83</v>
      </c>
      <c r="H6" s="96"/>
      <c r="I6" s="96"/>
    </row>
    <row r="7" spans="1:9" ht="18.5" x14ac:dyDescent="0.45">
      <c r="A7" s="25"/>
      <c r="B7" s="6"/>
      <c r="C7" s="111"/>
      <c r="D7" s="111"/>
      <c r="E7" s="111"/>
      <c r="F7" s="111"/>
      <c r="G7" s="98"/>
      <c r="H7" s="96"/>
      <c r="I7" s="96"/>
    </row>
    <row r="8" spans="1:9" x14ac:dyDescent="0.35">
      <c r="A8" s="76" t="s">
        <v>16</v>
      </c>
      <c r="B8" s="76" t="s">
        <v>13</v>
      </c>
      <c r="C8" s="99" t="s">
        <v>19</v>
      </c>
      <c r="D8" s="99" t="s">
        <v>20</v>
      </c>
      <c r="E8" s="99" t="s">
        <v>21</v>
      </c>
      <c r="F8" s="99" t="s">
        <v>22</v>
      </c>
      <c r="G8" s="91" t="s">
        <v>23</v>
      </c>
    </row>
    <row r="9" spans="1:9" x14ac:dyDescent="0.35">
      <c r="A9" s="76">
        <v>1</v>
      </c>
      <c r="B9" s="100"/>
      <c r="G9" s="91">
        <f>MAX(C9:F9)</f>
        <v>0</v>
      </c>
    </row>
    <row r="10" spans="1:9" x14ac:dyDescent="0.35">
      <c r="A10" s="76"/>
      <c r="B10" s="100"/>
      <c r="G10" s="91">
        <f t="shared" ref="G10:G18" si="0">MAX(C10:F10)</f>
        <v>0</v>
      </c>
    </row>
    <row r="11" spans="1:9" x14ac:dyDescent="0.35">
      <c r="A11" s="76"/>
      <c r="B11" s="100"/>
      <c r="G11" s="91">
        <f t="shared" si="0"/>
        <v>0</v>
      </c>
    </row>
    <row r="12" spans="1:9" x14ac:dyDescent="0.35">
      <c r="A12" s="76"/>
      <c r="B12" s="100"/>
      <c r="G12" s="91">
        <f t="shared" si="0"/>
        <v>0</v>
      </c>
    </row>
    <row r="13" spans="1:9" x14ac:dyDescent="0.35">
      <c r="A13" s="76"/>
      <c r="B13" s="100"/>
      <c r="G13" s="91">
        <f t="shared" si="0"/>
        <v>0</v>
      </c>
    </row>
    <row r="14" spans="1:9" x14ac:dyDescent="0.35">
      <c r="A14" s="76"/>
      <c r="B14" s="100"/>
      <c r="G14" s="91">
        <f t="shared" si="0"/>
        <v>0</v>
      </c>
    </row>
    <row r="15" spans="1:9" x14ac:dyDescent="0.35">
      <c r="A15" s="76"/>
      <c r="B15" s="100"/>
      <c r="G15" s="91">
        <f t="shared" si="0"/>
        <v>0</v>
      </c>
    </row>
    <row r="16" spans="1:9" x14ac:dyDescent="0.35">
      <c r="A16" s="76"/>
      <c r="B16" s="100"/>
      <c r="G16" s="91">
        <f t="shared" si="0"/>
        <v>0</v>
      </c>
    </row>
    <row r="17" spans="1:7" x14ac:dyDescent="0.35">
      <c r="A17" s="76"/>
      <c r="B17" s="100"/>
      <c r="G17" s="91">
        <f t="shared" si="0"/>
        <v>0</v>
      </c>
    </row>
    <row r="18" spans="1:7" x14ac:dyDescent="0.35">
      <c r="A18" s="76"/>
      <c r="B18" s="100"/>
      <c r="G18" s="91">
        <f t="shared" si="0"/>
        <v>0</v>
      </c>
    </row>
    <row r="19" spans="1:7" x14ac:dyDescent="0.35">
      <c r="A19" s="76"/>
    </row>
    <row r="20" spans="1:7" x14ac:dyDescent="0.35">
      <c r="A20" s="76" t="s">
        <v>16</v>
      </c>
      <c r="B20" s="76" t="s">
        <v>13</v>
      </c>
      <c r="C20" s="99" t="s">
        <v>19</v>
      </c>
      <c r="D20" s="99" t="s">
        <v>20</v>
      </c>
      <c r="E20" s="99" t="s">
        <v>21</v>
      </c>
      <c r="F20" s="99" t="s">
        <v>22</v>
      </c>
      <c r="G20" s="91" t="s">
        <v>23</v>
      </c>
    </row>
    <row r="21" spans="1:7" x14ac:dyDescent="0.35">
      <c r="A21" s="76">
        <v>2</v>
      </c>
      <c r="B21" s="100"/>
      <c r="G21" s="91">
        <f t="shared" ref="G21:G30" si="1">MAX(C21:F21)</f>
        <v>0</v>
      </c>
    </row>
    <row r="22" spans="1:7" x14ac:dyDescent="0.35">
      <c r="G22" s="91">
        <f t="shared" si="1"/>
        <v>0</v>
      </c>
    </row>
    <row r="23" spans="1:7" x14ac:dyDescent="0.35">
      <c r="G23" s="91">
        <f t="shared" si="1"/>
        <v>0</v>
      </c>
    </row>
    <row r="24" spans="1:7" x14ac:dyDescent="0.35">
      <c r="G24" s="91">
        <f t="shared" si="1"/>
        <v>0</v>
      </c>
    </row>
    <row r="25" spans="1:7" x14ac:dyDescent="0.35">
      <c r="G25" s="91">
        <f t="shared" si="1"/>
        <v>0</v>
      </c>
    </row>
    <row r="26" spans="1:7" x14ac:dyDescent="0.35">
      <c r="G26" s="91">
        <f t="shared" si="1"/>
        <v>0</v>
      </c>
    </row>
    <row r="27" spans="1:7" x14ac:dyDescent="0.35">
      <c r="G27" s="91">
        <f t="shared" si="1"/>
        <v>0</v>
      </c>
    </row>
    <row r="28" spans="1:7" x14ac:dyDescent="0.35">
      <c r="G28" s="91">
        <f t="shared" si="1"/>
        <v>0</v>
      </c>
    </row>
    <row r="29" spans="1:7" x14ac:dyDescent="0.35">
      <c r="G29" s="91">
        <f t="shared" si="1"/>
        <v>0</v>
      </c>
    </row>
    <row r="30" spans="1:7" x14ac:dyDescent="0.35">
      <c r="G30" s="91">
        <f t="shared" si="1"/>
        <v>0</v>
      </c>
    </row>
  </sheetData>
  <sheetProtection algorithmName="SHA-512" hashValue="WTjNTwNHPdk7F3MdiWXmhQWrjmcwHqj1yGFZMDVfkona+t+qRpi3k/rHt1zRSIt8MstHvqjcwtjMzYk2SIW2tw==" saltValue="s+l6Ac7JOO/MJJzYiUer/g==" spinCount="100000" sheet="1" objects="1" scenarios="1"/>
  <conditionalFormatting sqref="B9:B18">
    <cfRule type="duplicateValues" dxfId="17" priority="1"/>
  </conditionalFormatting>
  <conditionalFormatting sqref="B21">
    <cfRule type="duplicateValues" dxfId="16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5BDC80-B10D-45D0-BF80-A58A5063CBB6}">
          <x14:formula1>
            <xm:f>'Entries and Individual Results'!$CB$1:$CB$2</xm:f>
          </x14:formula1>
          <xm:sqref>B3:C3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97B03-D0E3-409A-A35A-5988614EA1CD}">
  <dimension ref="A1:H158"/>
  <sheetViews>
    <sheetView workbookViewId="0">
      <selection activeCell="K23" sqref="K23"/>
    </sheetView>
  </sheetViews>
  <sheetFormatPr defaultRowHeight="14.5" x14ac:dyDescent="0.35"/>
  <cols>
    <col min="1" max="2" width="8.7265625" style="66"/>
    <col min="3" max="3" width="11.54296875" style="101" bestFit="1" customWidth="1"/>
    <col min="4" max="16384" width="8.7265625" style="66"/>
  </cols>
  <sheetData>
    <row r="1" spans="1:8" ht="18.5" x14ac:dyDescent="0.45">
      <c r="A1" s="25" t="s">
        <v>17</v>
      </c>
      <c r="B1" s="6"/>
      <c r="C1" s="6"/>
      <c r="D1" s="6"/>
      <c r="E1" s="95"/>
      <c r="F1" s="96"/>
      <c r="G1" s="96"/>
      <c r="H1" s="96"/>
    </row>
    <row r="2" spans="1:8" ht="18.5" x14ac:dyDescent="0.45">
      <c r="A2" s="25"/>
      <c r="B2" s="6"/>
      <c r="C2" s="6"/>
      <c r="D2" s="6"/>
      <c r="E2" s="95"/>
      <c r="F2" s="96"/>
      <c r="G2" s="97"/>
      <c r="H2" s="96"/>
    </row>
    <row r="3" spans="1:8" x14ac:dyDescent="0.35">
      <c r="A3" s="26" t="s">
        <v>27</v>
      </c>
      <c r="B3" s="22" t="s">
        <v>13</v>
      </c>
      <c r="C3" s="92" t="s">
        <v>19</v>
      </c>
      <c r="D3" s="92" t="s">
        <v>20</v>
      </c>
      <c r="E3" s="92" t="s">
        <v>21</v>
      </c>
      <c r="F3" s="92" t="s">
        <v>22</v>
      </c>
      <c r="G3" s="94" t="s">
        <v>23</v>
      </c>
      <c r="H3" s="96"/>
    </row>
    <row r="4" spans="1:8" ht="18.5" x14ac:dyDescent="0.45">
      <c r="A4" s="102"/>
      <c r="B4" s="22" t="s">
        <v>6</v>
      </c>
      <c r="C4" s="92">
        <v>6.25</v>
      </c>
      <c r="D4" s="92">
        <v>5.96</v>
      </c>
      <c r="E4" s="92">
        <v>5.89</v>
      </c>
      <c r="F4" s="93">
        <v>6.24</v>
      </c>
      <c r="G4" s="94">
        <f>MAX(C4:F4)</f>
        <v>6.25</v>
      </c>
      <c r="H4" s="96"/>
    </row>
    <row r="6" spans="1:8" x14ac:dyDescent="0.35">
      <c r="A6" s="76" t="s">
        <v>16</v>
      </c>
      <c r="B6" s="76" t="s">
        <v>13</v>
      </c>
      <c r="C6" s="99" t="s">
        <v>19</v>
      </c>
      <c r="D6" s="99" t="s">
        <v>20</v>
      </c>
      <c r="E6" s="99" t="s">
        <v>21</v>
      </c>
      <c r="F6" s="99" t="s">
        <v>22</v>
      </c>
      <c r="G6" s="91" t="s">
        <v>23</v>
      </c>
    </row>
    <row r="7" spans="1:8" x14ac:dyDescent="0.35">
      <c r="A7" s="76">
        <v>1</v>
      </c>
      <c r="B7" s="100"/>
      <c r="C7" s="99"/>
      <c r="D7" s="99"/>
      <c r="E7" s="99"/>
      <c r="F7" s="99"/>
      <c r="G7" s="91">
        <f t="shared" ref="G7:G16" si="0">MAX(C7:F7)</f>
        <v>0</v>
      </c>
    </row>
    <row r="8" spans="1:8" x14ac:dyDescent="0.35">
      <c r="A8" s="76"/>
      <c r="B8" s="100"/>
      <c r="C8" s="99"/>
      <c r="D8" s="99"/>
      <c r="E8" s="99"/>
      <c r="F8" s="99"/>
      <c r="G8" s="91">
        <f t="shared" si="0"/>
        <v>0</v>
      </c>
    </row>
    <row r="9" spans="1:8" x14ac:dyDescent="0.35">
      <c r="A9" s="76"/>
      <c r="B9" s="100"/>
      <c r="C9" s="99"/>
      <c r="D9" s="99"/>
      <c r="E9" s="99"/>
      <c r="F9" s="99"/>
      <c r="G9" s="91">
        <f t="shared" si="0"/>
        <v>0</v>
      </c>
    </row>
    <row r="10" spans="1:8" x14ac:dyDescent="0.35">
      <c r="A10" s="76"/>
      <c r="B10" s="100"/>
      <c r="C10" s="99"/>
      <c r="D10" s="99"/>
      <c r="E10" s="99"/>
      <c r="F10" s="99"/>
      <c r="G10" s="91">
        <f t="shared" si="0"/>
        <v>0</v>
      </c>
    </row>
    <row r="11" spans="1:8" x14ac:dyDescent="0.35">
      <c r="A11" s="76"/>
      <c r="B11" s="100"/>
      <c r="C11" s="99"/>
      <c r="D11" s="99"/>
      <c r="E11" s="99"/>
      <c r="F11" s="99"/>
      <c r="G11" s="91">
        <f t="shared" si="0"/>
        <v>0</v>
      </c>
    </row>
    <row r="12" spans="1:8" x14ac:dyDescent="0.35">
      <c r="A12" s="76"/>
      <c r="B12" s="100"/>
      <c r="C12" s="99"/>
      <c r="D12" s="99"/>
      <c r="E12" s="99"/>
      <c r="F12" s="99"/>
      <c r="G12" s="91">
        <f t="shared" si="0"/>
        <v>0</v>
      </c>
    </row>
    <row r="13" spans="1:8" x14ac:dyDescent="0.35">
      <c r="A13" s="76"/>
      <c r="B13" s="100"/>
      <c r="C13" s="99"/>
      <c r="D13" s="99"/>
      <c r="E13" s="99"/>
      <c r="F13" s="99"/>
      <c r="G13" s="91">
        <f t="shared" si="0"/>
        <v>0</v>
      </c>
    </row>
    <row r="14" spans="1:8" x14ac:dyDescent="0.35">
      <c r="A14" s="76"/>
      <c r="B14" s="100"/>
      <c r="C14" s="99"/>
      <c r="D14" s="99"/>
      <c r="E14" s="99"/>
      <c r="F14" s="99"/>
      <c r="G14" s="91">
        <f t="shared" si="0"/>
        <v>0</v>
      </c>
    </row>
    <row r="15" spans="1:8" x14ac:dyDescent="0.35">
      <c r="A15" s="76"/>
      <c r="B15" s="100"/>
      <c r="C15" s="99"/>
      <c r="D15" s="99"/>
      <c r="E15" s="99"/>
      <c r="F15" s="99"/>
      <c r="G15" s="91">
        <f t="shared" si="0"/>
        <v>0</v>
      </c>
    </row>
    <row r="16" spans="1:8" x14ac:dyDescent="0.35">
      <c r="A16" s="76"/>
      <c r="B16" s="100"/>
      <c r="C16" s="99"/>
      <c r="D16" s="99"/>
      <c r="E16" s="99"/>
      <c r="F16" s="99"/>
      <c r="G16" s="91">
        <f t="shared" si="0"/>
        <v>0</v>
      </c>
    </row>
    <row r="17" spans="1:7" x14ac:dyDescent="0.35">
      <c r="A17" s="76"/>
      <c r="B17" s="76"/>
      <c r="C17" s="99"/>
      <c r="G17" s="104"/>
    </row>
    <row r="18" spans="1:7" x14ac:dyDescent="0.35">
      <c r="A18" s="76" t="s">
        <v>16</v>
      </c>
      <c r="B18" s="76" t="s">
        <v>13</v>
      </c>
      <c r="C18" s="99" t="s">
        <v>19</v>
      </c>
      <c r="D18" s="99" t="s">
        <v>20</v>
      </c>
      <c r="E18" s="99" t="s">
        <v>21</v>
      </c>
      <c r="F18" s="99" t="s">
        <v>22</v>
      </c>
      <c r="G18" s="91" t="s">
        <v>23</v>
      </c>
    </row>
    <row r="19" spans="1:7" x14ac:dyDescent="0.35">
      <c r="A19" s="76">
        <v>2</v>
      </c>
      <c r="B19" s="100"/>
      <c r="C19" s="99"/>
      <c r="D19" s="99"/>
      <c r="E19" s="99"/>
      <c r="F19" s="99"/>
      <c r="G19" s="91">
        <f t="shared" ref="G19:G28" si="1">MAX(C19:F19)</f>
        <v>0</v>
      </c>
    </row>
    <row r="20" spans="1:7" x14ac:dyDescent="0.35">
      <c r="D20" s="99"/>
      <c r="E20" s="99"/>
      <c r="F20" s="99"/>
      <c r="G20" s="91">
        <f t="shared" si="1"/>
        <v>0</v>
      </c>
    </row>
    <row r="21" spans="1:7" x14ac:dyDescent="0.35">
      <c r="D21" s="99"/>
      <c r="E21" s="99"/>
      <c r="F21" s="99"/>
      <c r="G21" s="91">
        <f t="shared" si="1"/>
        <v>0</v>
      </c>
    </row>
    <row r="22" spans="1:7" x14ac:dyDescent="0.35">
      <c r="D22" s="99"/>
      <c r="E22" s="99"/>
      <c r="F22" s="99"/>
      <c r="G22" s="91">
        <f t="shared" si="1"/>
        <v>0</v>
      </c>
    </row>
    <row r="23" spans="1:7" x14ac:dyDescent="0.35">
      <c r="D23" s="99"/>
      <c r="E23" s="99"/>
      <c r="F23" s="99"/>
      <c r="G23" s="91">
        <f t="shared" si="1"/>
        <v>0</v>
      </c>
    </row>
    <row r="24" spans="1:7" x14ac:dyDescent="0.35">
      <c r="D24" s="99"/>
      <c r="E24" s="99"/>
      <c r="F24" s="99"/>
      <c r="G24" s="91">
        <f t="shared" si="1"/>
        <v>0</v>
      </c>
    </row>
    <row r="25" spans="1:7" x14ac:dyDescent="0.35">
      <c r="D25" s="99"/>
      <c r="E25" s="99"/>
      <c r="F25" s="99"/>
      <c r="G25" s="91">
        <f t="shared" si="1"/>
        <v>0</v>
      </c>
    </row>
    <row r="26" spans="1:7" x14ac:dyDescent="0.35">
      <c r="D26" s="99"/>
      <c r="E26" s="99"/>
      <c r="F26" s="99"/>
      <c r="G26" s="91">
        <f t="shared" si="1"/>
        <v>0</v>
      </c>
    </row>
    <row r="27" spans="1:7" x14ac:dyDescent="0.35">
      <c r="G27" s="91">
        <f t="shared" si="1"/>
        <v>0</v>
      </c>
    </row>
    <row r="28" spans="1:7" x14ac:dyDescent="0.35">
      <c r="G28" s="91">
        <f t="shared" si="1"/>
        <v>0</v>
      </c>
    </row>
    <row r="30" spans="1:7" x14ac:dyDescent="0.35">
      <c r="A30" s="76"/>
      <c r="B30" s="76"/>
      <c r="C30" s="99"/>
      <c r="D30" s="99"/>
      <c r="E30" s="99"/>
      <c r="F30" s="99"/>
      <c r="G30" s="91"/>
    </row>
    <row r="31" spans="1:7" x14ac:dyDescent="0.35">
      <c r="A31" s="76"/>
      <c r="B31" s="100"/>
      <c r="C31" s="99"/>
      <c r="D31" s="99"/>
      <c r="E31" s="99"/>
      <c r="F31" s="99"/>
      <c r="G31" s="91"/>
    </row>
    <row r="32" spans="1:7" x14ac:dyDescent="0.35">
      <c r="D32" s="99"/>
      <c r="E32" s="99"/>
      <c r="F32" s="99"/>
      <c r="G32" s="91"/>
    </row>
    <row r="33" spans="1:7" x14ac:dyDescent="0.35">
      <c r="D33" s="99"/>
      <c r="E33" s="99"/>
      <c r="F33" s="99"/>
      <c r="G33" s="91"/>
    </row>
    <row r="34" spans="1:7" x14ac:dyDescent="0.35">
      <c r="D34" s="99"/>
      <c r="E34" s="99"/>
      <c r="F34" s="99"/>
      <c r="G34" s="91"/>
    </row>
    <row r="35" spans="1:7" x14ac:dyDescent="0.35">
      <c r="D35" s="99"/>
      <c r="E35" s="99"/>
      <c r="F35" s="99"/>
      <c r="G35" s="91"/>
    </row>
    <row r="36" spans="1:7" x14ac:dyDescent="0.35">
      <c r="D36" s="99"/>
      <c r="E36" s="99"/>
      <c r="F36" s="99"/>
      <c r="G36" s="91"/>
    </row>
    <row r="37" spans="1:7" x14ac:dyDescent="0.35">
      <c r="G37" s="91"/>
    </row>
    <row r="38" spans="1:7" x14ac:dyDescent="0.35">
      <c r="G38" s="91"/>
    </row>
    <row r="40" spans="1:7" x14ac:dyDescent="0.35">
      <c r="A40" s="76"/>
      <c r="B40" s="76"/>
      <c r="C40" s="99"/>
      <c r="D40" s="99"/>
      <c r="E40" s="99"/>
      <c r="F40" s="99"/>
      <c r="G40" s="91"/>
    </row>
    <row r="41" spans="1:7" x14ac:dyDescent="0.35">
      <c r="A41" s="76"/>
      <c r="B41" s="100"/>
      <c r="C41" s="99"/>
      <c r="D41" s="99"/>
      <c r="E41" s="99"/>
      <c r="F41" s="99"/>
      <c r="G41" s="91"/>
    </row>
    <row r="42" spans="1:7" x14ac:dyDescent="0.35">
      <c r="A42" s="76"/>
      <c r="B42" s="100"/>
      <c r="C42" s="99"/>
      <c r="D42" s="99"/>
      <c r="E42" s="99"/>
      <c r="F42" s="99"/>
      <c r="G42" s="91"/>
    </row>
    <row r="43" spans="1:7" x14ac:dyDescent="0.35">
      <c r="A43" s="76"/>
      <c r="B43" s="100"/>
      <c r="C43" s="99"/>
      <c r="D43" s="99"/>
      <c r="E43" s="99"/>
      <c r="F43" s="99"/>
      <c r="G43" s="91"/>
    </row>
    <row r="44" spans="1:7" x14ac:dyDescent="0.35">
      <c r="A44" s="76"/>
      <c r="B44" s="100"/>
      <c r="C44" s="99"/>
      <c r="D44" s="99"/>
      <c r="E44" s="99"/>
      <c r="F44" s="99"/>
      <c r="G44" s="91"/>
    </row>
    <row r="45" spans="1:7" x14ac:dyDescent="0.35">
      <c r="A45" s="76"/>
      <c r="B45" s="100"/>
      <c r="C45" s="99"/>
      <c r="D45" s="99"/>
      <c r="E45" s="99"/>
      <c r="F45" s="99"/>
      <c r="G45" s="91"/>
    </row>
    <row r="46" spans="1:7" x14ac:dyDescent="0.35">
      <c r="A46" s="76"/>
      <c r="B46" s="100"/>
      <c r="C46" s="99"/>
      <c r="D46" s="99"/>
      <c r="E46" s="99"/>
      <c r="F46" s="99"/>
      <c r="G46" s="91"/>
    </row>
    <row r="47" spans="1:7" x14ac:dyDescent="0.35">
      <c r="A47" s="76"/>
      <c r="B47" s="100"/>
      <c r="C47" s="99"/>
      <c r="D47" s="99"/>
      <c r="E47" s="99"/>
      <c r="F47" s="99"/>
      <c r="G47" s="91"/>
    </row>
    <row r="48" spans="1:7" x14ac:dyDescent="0.35">
      <c r="A48" s="76"/>
      <c r="B48" s="100"/>
      <c r="C48" s="99"/>
      <c r="D48" s="99"/>
      <c r="E48" s="99"/>
      <c r="F48" s="99"/>
      <c r="G48" s="91"/>
    </row>
    <row r="49" spans="1:7" x14ac:dyDescent="0.35">
      <c r="A49" s="76"/>
      <c r="B49" s="76"/>
      <c r="C49" s="99"/>
      <c r="G49" s="104"/>
    </row>
    <row r="50" spans="1:7" x14ac:dyDescent="0.35">
      <c r="A50" s="76"/>
      <c r="B50" s="76"/>
      <c r="C50" s="99"/>
      <c r="D50" s="99"/>
      <c r="E50" s="99"/>
      <c r="F50" s="99"/>
      <c r="G50" s="91"/>
    </row>
    <row r="51" spans="1:7" x14ac:dyDescent="0.35">
      <c r="A51" s="76"/>
      <c r="B51" s="100"/>
      <c r="C51" s="99"/>
      <c r="D51" s="99"/>
      <c r="E51" s="99"/>
      <c r="F51" s="99"/>
      <c r="G51" s="91"/>
    </row>
    <row r="52" spans="1:7" x14ac:dyDescent="0.35">
      <c r="D52" s="99"/>
      <c r="E52" s="99"/>
      <c r="F52" s="99"/>
      <c r="G52" s="91"/>
    </row>
    <row r="53" spans="1:7" x14ac:dyDescent="0.35">
      <c r="D53" s="99"/>
      <c r="E53" s="99"/>
      <c r="F53" s="99"/>
      <c r="G53" s="91"/>
    </row>
    <row r="54" spans="1:7" x14ac:dyDescent="0.35">
      <c r="D54" s="99"/>
      <c r="E54" s="99"/>
      <c r="F54" s="99"/>
      <c r="G54" s="91"/>
    </row>
    <row r="55" spans="1:7" x14ac:dyDescent="0.35">
      <c r="D55" s="99"/>
      <c r="E55" s="99"/>
      <c r="F55" s="99"/>
      <c r="G55" s="91"/>
    </row>
    <row r="56" spans="1:7" x14ac:dyDescent="0.35">
      <c r="D56" s="99"/>
      <c r="E56" s="99"/>
      <c r="F56" s="99"/>
      <c r="G56" s="91"/>
    </row>
    <row r="57" spans="1:7" x14ac:dyDescent="0.35">
      <c r="G57" s="91"/>
    </row>
    <row r="58" spans="1:7" x14ac:dyDescent="0.35">
      <c r="G58" s="91"/>
    </row>
    <row r="60" spans="1:7" x14ac:dyDescent="0.35">
      <c r="A60" s="76"/>
      <c r="B60" s="76"/>
      <c r="C60" s="99"/>
      <c r="D60" s="99"/>
      <c r="E60" s="99"/>
      <c r="F60" s="99"/>
      <c r="G60" s="91"/>
    </row>
    <row r="61" spans="1:7" x14ac:dyDescent="0.35">
      <c r="A61" s="76"/>
      <c r="B61" s="100"/>
      <c r="C61" s="99"/>
      <c r="D61" s="99"/>
      <c r="E61" s="99"/>
      <c r="F61" s="99"/>
      <c r="G61" s="91"/>
    </row>
    <row r="62" spans="1:7" x14ac:dyDescent="0.35">
      <c r="D62" s="99"/>
      <c r="E62" s="99"/>
      <c r="F62" s="99"/>
      <c r="G62" s="91"/>
    </row>
    <row r="63" spans="1:7" x14ac:dyDescent="0.35">
      <c r="D63" s="99"/>
      <c r="E63" s="99"/>
      <c r="F63" s="99"/>
      <c r="G63" s="91"/>
    </row>
    <row r="64" spans="1:7" x14ac:dyDescent="0.35">
      <c r="D64" s="99"/>
      <c r="E64" s="99"/>
      <c r="F64" s="99"/>
      <c r="G64" s="91"/>
    </row>
    <row r="65" spans="1:7" x14ac:dyDescent="0.35">
      <c r="D65" s="99"/>
      <c r="E65" s="99"/>
      <c r="F65" s="99"/>
      <c r="G65" s="91"/>
    </row>
    <row r="66" spans="1:7" x14ac:dyDescent="0.35">
      <c r="D66" s="99"/>
      <c r="E66" s="99"/>
      <c r="F66" s="99"/>
      <c r="G66" s="91"/>
    </row>
    <row r="67" spans="1:7" x14ac:dyDescent="0.35">
      <c r="G67" s="91"/>
    </row>
    <row r="68" spans="1:7" x14ac:dyDescent="0.35">
      <c r="G68" s="91"/>
    </row>
    <row r="70" spans="1:7" x14ac:dyDescent="0.35">
      <c r="A70" s="76"/>
      <c r="B70" s="76"/>
      <c r="C70" s="99"/>
      <c r="D70" s="99"/>
      <c r="E70" s="99"/>
      <c r="F70" s="99"/>
      <c r="G70" s="91"/>
    </row>
    <row r="71" spans="1:7" x14ac:dyDescent="0.35">
      <c r="A71" s="76"/>
      <c r="B71" s="100"/>
      <c r="C71" s="99"/>
      <c r="D71" s="99"/>
      <c r="E71" s="99"/>
      <c r="F71" s="99"/>
      <c r="G71" s="91"/>
    </row>
    <row r="72" spans="1:7" x14ac:dyDescent="0.35">
      <c r="A72" s="76"/>
      <c r="B72" s="100"/>
      <c r="C72" s="99"/>
      <c r="D72" s="99"/>
      <c r="E72" s="99"/>
      <c r="F72" s="99"/>
      <c r="G72" s="91"/>
    </row>
    <row r="73" spans="1:7" x14ac:dyDescent="0.35">
      <c r="A73" s="76"/>
      <c r="B73" s="100"/>
      <c r="C73" s="99"/>
      <c r="D73" s="99"/>
      <c r="E73" s="99"/>
      <c r="F73" s="99"/>
      <c r="G73" s="91"/>
    </row>
    <row r="74" spans="1:7" x14ac:dyDescent="0.35">
      <c r="A74" s="76"/>
      <c r="B74" s="100"/>
      <c r="C74" s="99"/>
      <c r="D74" s="99"/>
      <c r="E74" s="99"/>
      <c r="F74" s="99"/>
      <c r="G74" s="91"/>
    </row>
    <row r="75" spans="1:7" x14ac:dyDescent="0.35">
      <c r="A75" s="76"/>
      <c r="B75" s="100"/>
      <c r="C75" s="99"/>
      <c r="D75" s="99"/>
      <c r="E75" s="99"/>
      <c r="F75" s="99"/>
      <c r="G75" s="91"/>
    </row>
    <row r="76" spans="1:7" x14ac:dyDescent="0.35">
      <c r="A76" s="76"/>
      <c r="B76" s="100"/>
      <c r="C76" s="99"/>
      <c r="D76" s="99"/>
      <c r="E76" s="99"/>
      <c r="F76" s="99"/>
      <c r="G76" s="91"/>
    </row>
    <row r="77" spans="1:7" x14ac:dyDescent="0.35">
      <c r="A77" s="76"/>
      <c r="B77" s="100"/>
      <c r="C77" s="99"/>
      <c r="D77" s="99"/>
      <c r="E77" s="99"/>
      <c r="F77" s="99"/>
      <c r="G77" s="91"/>
    </row>
    <row r="78" spans="1:7" x14ac:dyDescent="0.35">
      <c r="A78" s="76"/>
      <c r="B78" s="100"/>
      <c r="C78" s="99"/>
      <c r="D78" s="99"/>
      <c r="E78" s="99"/>
      <c r="F78" s="99"/>
      <c r="G78" s="91"/>
    </row>
    <row r="79" spans="1:7" x14ac:dyDescent="0.35">
      <c r="A79" s="76"/>
      <c r="B79" s="76"/>
      <c r="C79" s="99"/>
      <c r="G79" s="104"/>
    </row>
    <row r="80" spans="1:7" x14ac:dyDescent="0.35">
      <c r="A80" s="76"/>
      <c r="B80" s="76"/>
      <c r="C80" s="99"/>
      <c r="D80" s="99"/>
      <c r="E80" s="99"/>
      <c r="F80" s="99"/>
      <c r="G80" s="91"/>
    </row>
    <row r="81" spans="1:7" x14ac:dyDescent="0.35">
      <c r="A81" s="76"/>
      <c r="B81" s="100"/>
      <c r="C81" s="99"/>
      <c r="D81" s="99"/>
      <c r="E81" s="99"/>
      <c r="F81" s="99"/>
      <c r="G81" s="91"/>
    </row>
    <row r="82" spans="1:7" x14ac:dyDescent="0.35">
      <c r="D82" s="99"/>
      <c r="E82" s="99"/>
      <c r="F82" s="99"/>
      <c r="G82" s="91"/>
    </row>
    <row r="83" spans="1:7" x14ac:dyDescent="0.35">
      <c r="D83" s="99"/>
      <c r="E83" s="99"/>
      <c r="F83" s="99"/>
      <c r="G83" s="91"/>
    </row>
    <row r="84" spans="1:7" x14ac:dyDescent="0.35">
      <c r="D84" s="99"/>
      <c r="E84" s="99"/>
      <c r="F84" s="99"/>
      <c r="G84" s="91"/>
    </row>
    <row r="85" spans="1:7" x14ac:dyDescent="0.35">
      <c r="D85" s="99"/>
      <c r="E85" s="99"/>
      <c r="F85" s="99"/>
      <c r="G85" s="91"/>
    </row>
    <row r="86" spans="1:7" x14ac:dyDescent="0.35">
      <c r="D86" s="99"/>
      <c r="E86" s="99"/>
      <c r="F86" s="99"/>
      <c r="G86" s="91"/>
    </row>
    <row r="87" spans="1:7" x14ac:dyDescent="0.35">
      <c r="G87" s="91"/>
    </row>
    <row r="88" spans="1:7" x14ac:dyDescent="0.35">
      <c r="G88" s="91"/>
    </row>
    <row r="90" spans="1:7" x14ac:dyDescent="0.35">
      <c r="A90" s="76"/>
      <c r="B90" s="76"/>
      <c r="C90" s="99"/>
      <c r="D90" s="99"/>
      <c r="E90" s="99"/>
      <c r="F90" s="99"/>
      <c r="G90" s="91"/>
    </row>
    <row r="91" spans="1:7" x14ac:dyDescent="0.35">
      <c r="A91" s="76"/>
      <c r="B91" s="100"/>
      <c r="C91" s="99"/>
      <c r="D91" s="99"/>
      <c r="E91" s="99"/>
      <c r="F91" s="99"/>
      <c r="G91" s="91"/>
    </row>
    <row r="92" spans="1:7" x14ac:dyDescent="0.35">
      <c r="D92" s="99"/>
      <c r="E92" s="99"/>
      <c r="F92" s="99"/>
      <c r="G92" s="91"/>
    </row>
    <row r="93" spans="1:7" x14ac:dyDescent="0.35">
      <c r="D93" s="99"/>
      <c r="E93" s="99"/>
      <c r="F93" s="99"/>
      <c r="G93" s="91"/>
    </row>
    <row r="94" spans="1:7" x14ac:dyDescent="0.35">
      <c r="D94" s="99"/>
      <c r="E94" s="99"/>
      <c r="F94" s="99"/>
      <c r="G94" s="91"/>
    </row>
    <row r="95" spans="1:7" x14ac:dyDescent="0.35">
      <c r="D95" s="99"/>
      <c r="E95" s="99"/>
      <c r="F95" s="99"/>
      <c r="G95" s="91"/>
    </row>
    <row r="96" spans="1:7" x14ac:dyDescent="0.35">
      <c r="D96" s="99"/>
      <c r="E96" s="99"/>
      <c r="F96" s="99"/>
      <c r="G96" s="91"/>
    </row>
    <row r="97" spans="1:7" x14ac:dyDescent="0.35">
      <c r="G97" s="91"/>
    </row>
    <row r="98" spans="1:7" x14ac:dyDescent="0.35">
      <c r="G98" s="91"/>
    </row>
    <row r="100" spans="1:7" x14ac:dyDescent="0.35">
      <c r="A100" s="76"/>
      <c r="B100" s="76"/>
      <c r="C100" s="99"/>
      <c r="D100" s="99"/>
      <c r="E100" s="99"/>
      <c r="F100" s="99"/>
      <c r="G100" s="91"/>
    </row>
    <row r="101" spans="1:7" x14ac:dyDescent="0.35">
      <c r="A101" s="76"/>
      <c r="B101" s="100"/>
      <c r="C101" s="99"/>
      <c r="D101" s="99"/>
      <c r="E101" s="99"/>
      <c r="F101" s="99"/>
      <c r="G101" s="91"/>
    </row>
    <row r="102" spans="1:7" x14ac:dyDescent="0.35">
      <c r="A102" s="76"/>
      <c r="B102" s="100"/>
      <c r="C102" s="99"/>
      <c r="D102" s="99"/>
      <c r="E102" s="99"/>
      <c r="F102" s="99"/>
      <c r="G102" s="91"/>
    </row>
    <row r="103" spans="1:7" x14ac:dyDescent="0.35">
      <c r="A103" s="76"/>
      <c r="B103" s="100"/>
      <c r="C103" s="99"/>
      <c r="D103" s="99"/>
      <c r="E103" s="99"/>
      <c r="F103" s="99"/>
      <c r="G103" s="91"/>
    </row>
    <row r="104" spans="1:7" x14ac:dyDescent="0.35">
      <c r="A104" s="76"/>
      <c r="B104" s="100"/>
      <c r="C104" s="99"/>
      <c r="D104" s="99"/>
      <c r="E104" s="99"/>
      <c r="F104" s="99"/>
      <c r="G104" s="91"/>
    </row>
    <row r="105" spans="1:7" x14ac:dyDescent="0.35">
      <c r="A105" s="76"/>
      <c r="B105" s="100"/>
      <c r="C105" s="99"/>
      <c r="D105" s="99"/>
      <c r="E105" s="99"/>
      <c r="F105" s="99"/>
      <c r="G105" s="91"/>
    </row>
    <row r="106" spans="1:7" x14ac:dyDescent="0.35">
      <c r="A106" s="76"/>
      <c r="B106" s="100"/>
      <c r="C106" s="99"/>
      <c r="D106" s="99"/>
      <c r="E106" s="99"/>
      <c r="F106" s="99"/>
      <c r="G106" s="91"/>
    </row>
    <row r="107" spans="1:7" x14ac:dyDescent="0.35">
      <c r="A107" s="76"/>
      <c r="B107" s="100"/>
      <c r="C107" s="99"/>
      <c r="D107" s="99"/>
      <c r="E107" s="99"/>
      <c r="F107" s="99"/>
      <c r="G107" s="91"/>
    </row>
    <row r="108" spans="1:7" x14ac:dyDescent="0.35">
      <c r="A108" s="76"/>
      <c r="B108" s="100"/>
      <c r="C108" s="99"/>
      <c r="D108" s="99"/>
      <c r="E108" s="99"/>
      <c r="F108" s="99"/>
      <c r="G108" s="91"/>
    </row>
    <row r="109" spans="1:7" x14ac:dyDescent="0.35">
      <c r="A109" s="76"/>
      <c r="B109" s="76"/>
      <c r="C109" s="99"/>
      <c r="G109" s="104"/>
    </row>
    <row r="110" spans="1:7" x14ac:dyDescent="0.35">
      <c r="A110" s="76"/>
      <c r="B110" s="76"/>
      <c r="C110" s="99"/>
      <c r="D110" s="99"/>
      <c r="E110" s="99"/>
      <c r="F110" s="99"/>
      <c r="G110" s="91"/>
    </row>
    <row r="111" spans="1:7" x14ac:dyDescent="0.35">
      <c r="A111" s="76"/>
      <c r="B111" s="100"/>
      <c r="C111" s="99"/>
      <c r="D111" s="99"/>
      <c r="E111" s="99"/>
      <c r="F111" s="99"/>
      <c r="G111" s="91"/>
    </row>
    <row r="112" spans="1:7" x14ac:dyDescent="0.35">
      <c r="D112" s="99"/>
      <c r="E112" s="99"/>
      <c r="F112" s="99"/>
      <c r="G112" s="91"/>
    </row>
    <row r="113" spans="1:7" x14ac:dyDescent="0.35">
      <c r="D113" s="99"/>
      <c r="E113" s="99"/>
      <c r="F113" s="99"/>
      <c r="G113" s="91"/>
    </row>
    <row r="114" spans="1:7" x14ac:dyDescent="0.35">
      <c r="D114" s="99"/>
      <c r="E114" s="99"/>
      <c r="F114" s="99"/>
      <c r="G114" s="91"/>
    </row>
    <row r="115" spans="1:7" x14ac:dyDescent="0.35">
      <c r="D115" s="99"/>
      <c r="E115" s="99"/>
      <c r="F115" s="99"/>
      <c r="G115" s="91"/>
    </row>
    <row r="116" spans="1:7" x14ac:dyDescent="0.35">
      <c r="D116" s="99"/>
      <c r="E116" s="99"/>
      <c r="F116" s="99"/>
      <c r="G116" s="91"/>
    </row>
    <row r="117" spans="1:7" x14ac:dyDescent="0.35">
      <c r="G117" s="91"/>
    </row>
    <row r="118" spans="1:7" x14ac:dyDescent="0.35">
      <c r="G118" s="91"/>
    </row>
    <row r="120" spans="1:7" x14ac:dyDescent="0.35">
      <c r="A120" s="76"/>
      <c r="B120" s="76"/>
      <c r="C120" s="99"/>
      <c r="D120" s="99"/>
      <c r="E120" s="99"/>
      <c r="F120" s="99"/>
      <c r="G120" s="91"/>
    </row>
    <row r="121" spans="1:7" x14ac:dyDescent="0.35">
      <c r="A121" s="76"/>
      <c r="B121" s="100"/>
      <c r="C121" s="99"/>
      <c r="D121" s="99"/>
      <c r="E121" s="99"/>
      <c r="F121" s="99"/>
      <c r="G121" s="91"/>
    </row>
    <row r="122" spans="1:7" x14ac:dyDescent="0.35">
      <c r="D122" s="99"/>
      <c r="E122" s="99"/>
      <c r="F122" s="99"/>
      <c r="G122" s="91"/>
    </row>
    <row r="123" spans="1:7" x14ac:dyDescent="0.35">
      <c r="D123" s="99"/>
      <c r="E123" s="99"/>
      <c r="F123" s="99"/>
      <c r="G123" s="91"/>
    </row>
    <row r="124" spans="1:7" x14ac:dyDescent="0.35">
      <c r="D124" s="99"/>
      <c r="E124" s="99"/>
      <c r="F124" s="99"/>
      <c r="G124" s="91"/>
    </row>
    <row r="125" spans="1:7" x14ac:dyDescent="0.35">
      <c r="D125" s="99"/>
      <c r="E125" s="99"/>
      <c r="F125" s="99"/>
      <c r="G125" s="91"/>
    </row>
    <row r="126" spans="1:7" x14ac:dyDescent="0.35">
      <c r="D126" s="99"/>
      <c r="E126" s="99"/>
      <c r="F126" s="99"/>
      <c r="G126" s="91"/>
    </row>
    <row r="127" spans="1:7" x14ac:dyDescent="0.35">
      <c r="G127" s="91"/>
    </row>
    <row r="128" spans="1:7" x14ac:dyDescent="0.35">
      <c r="G128" s="91"/>
    </row>
    <row r="130" spans="1:7" x14ac:dyDescent="0.35">
      <c r="A130" s="76"/>
      <c r="B130" s="76"/>
      <c r="C130" s="99"/>
      <c r="D130" s="99"/>
      <c r="E130" s="99"/>
      <c r="F130" s="99"/>
      <c r="G130" s="91"/>
    </row>
    <row r="131" spans="1:7" x14ac:dyDescent="0.35">
      <c r="A131" s="76"/>
      <c r="B131" s="100"/>
      <c r="C131" s="99"/>
      <c r="D131" s="99"/>
      <c r="E131" s="99"/>
      <c r="F131" s="99"/>
      <c r="G131" s="91"/>
    </row>
    <row r="132" spans="1:7" x14ac:dyDescent="0.35">
      <c r="A132" s="76"/>
      <c r="B132" s="100"/>
      <c r="C132" s="99"/>
      <c r="D132" s="99"/>
      <c r="E132" s="99"/>
      <c r="F132" s="99"/>
      <c r="G132" s="91"/>
    </row>
    <row r="133" spans="1:7" x14ac:dyDescent="0.35">
      <c r="A133" s="76"/>
      <c r="B133" s="100"/>
      <c r="C133" s="99"/>
      <c r="D133" s="99"/>
      <c r="E133" s="99"/>
      <c r="F133" s="99"/>
      <c r="G133" s="91"/>
    </row>
    <row r="134" spans="1:7" x14ac:dyDescent="0.35">
      <c r="A134" s="76"/>
      <c r="B134" s="100"/>
      <c r="C134" s="99"/>
      <c r="D134" s="99"/>
      <c r="E134" s="99"/>
      <c r="F134" s="99"/>
      <c r="G134" s="91"/>
    </row>
    <row r="135" spans="1:7" x14ac:dyDescent="0.35">
      <c r="A135" s="76"/>
      <c r="B135" s="100"/>
      <c r="C135" s="99"/>
      <c r="D135" s="99"/>
      <c r="E135" s="99"/>
      <c r="F135" s="99"/>
      <c r="G135" s="91"/>
    </row>
    <row r="136" spans="1:7" x14ac:dyDescent="0.35">
      <c r="A136" s="76"/>
      <c r="B136" s="100"/>
      <c r="C136" s="99"/>
      <c r="D136" s="99"/>
      <c r="E136" s="99"/>
      <c r="F136" s="99"/>
      <c r="G136" s="91"/>
    </row>
    <row r="137" spans="1:7" x14ac:dyDescent="0.35">
      <c r="A137" s="76"/>
      <c r="B137" s="100"/>
      <c r="C137" s="99"/>
      <c r="D137" s="99"/>
      <c r="E137" s="99"/>
      <c r="F137" s="99"/>
      <c r="G137" s="91"/>
    </row>
    <row r="138" spans="1:7" x14ac:dyDescent="0.35">
      <c r="A138" s="76"/>
      <c r="B138" s="100"/>
      <c r="C138" s="99"/>
      <c r="D138" s="99"/>
      <c r="E138" s="99"/>
      <c r="F138" s="99"/>
      <c r="G138" s="91"/>
    </row>
    <row r="139" spans="1:7" x14ac:dyDescent="0.35">
      <c r="A139" s="76"/>
      <c r="B139" s="76"/>
      <c r="C139" s="99"/>
      <c r="G139" s="104"/>
    </row>
    <row r="140" spans="1:7" x14ac:dyDescent="0.35">
      <c r="A140" s="76"/>
      <c r="B140" s="76"/>
      <c r="C140" s="99"/>
      <c r="D140" s="99"/>
      <c r="E140" s="99"/>
      <c r="F140" s="99"/>
      <c r="G140" s="91"/>
    </row>
    <row r="141" spans="1:7" x14ac:dyDescent="0.35">
      <c r="A141" s="76"/>
      <c r="B141" s="100"/>
      <c r="C141" s="99"/>
      <c r="D141" s="99"/>
      <c r="E141" s="99"/>
      <c r="F141" s="99"/>
      <c r="G141" s="91"/>
    </row>
    <row r="142" spans="1:7" x14ac:dyDescent="0.35">
      <c r="D142" s="99"/>
      <c r="E142" s="99"/>
      <c r="F142" s="99"/>
      <c r="G142" s="91"/>
    </row>
    <row r="143" spans="1:7" x14ac:dyDescent="0.35">
      <c r="D143" s="99"/>
      <c r="E143" s="99"/>
      <c r="F143" s="99"/>
      <c r="G143" s="91"/>
    </row>
    <row r="144" spans="1:7" x14ac:dyDescent="0.35">
      <c r="D144" s="99"/>
      <c r="E144" s="99"/>
      <c r="F144" s="99"/>
      <c r="G144" s="91"/>
    </row>
    <row r="145" spans="1:7" x14ac:dyDescent="0.35">
      <c r="D145" s="99"/>
      <c r="E145" s="99"/>
      <c r="F145" s="99"/>
      <c r="G145" s="91"/>
    </row>
    <row r="146" spans="1:7" x14ac:dyDescent="0.35">
      <c r="D146" s="99"/>
      <c r="E146" s="99"/>
      <c r="F146" s="99"/>
      <c r="G146" s="91"/>
    </row>
    <row r="147" spans="1:7" x14ac:dyDescent="0.35">
      <c r="G147" s="91"/>
    </row>
    <row r="148" spans="1:7" x14ac:dyDescent="0.35">
      <c r="G148" s="91"/>
    </row>
    <row r="150" spans="1:7" x14ac:dyDescent="0.35">
      <c r="A150" s="76"/>
      <c r="B150" s="76"/>
      <c r="C150" s="99"/>
      <c r="D150" s="99"/>
      <c r="E150" s="99"/>
      <c r="F150" s="99"/>
      <c r="G150" s="91"/>
    </row>
    <row r="151" spans="1:7" x14ac:dyDescent="0.35">
      <c r="A151" s="76"/>
      <c r="B151" s="100"/>
      <c r="C151" s="99"/>
      <c r="D151" s="99"/>
      <c r="E151" s="99"/>
      <c r="F151" s="99"/>
      <c r="G151" s="91"/>
    </row>
    <row r="152" spans="1:7" x14ac:dyDescent="0.35">
      <c r="D152" s="99"/>
      <c r="E152" s="99"/>
      <c r="F152" s="99"/>
      <c r="G152" s="91"/>
    </row>
    <row r="153" spans="1:7" x14ac:dyDescent="0.35">
      <c r="D153" s="99"/>
      <c r="E153" s="99"/>
      <c r="F153" s="99"/>
      <c r="G153" s="91"/>
    </row>
    <row r="154" spans="1:7" x14ac:dyDescent="0.35">
      <c r="D154" s="99"/>
      <c r="E154" s="99"/>
      <c r="F154" s="99"/>
      <c r="G154" s="91"/>
    </row>
    <row r="155" spans="1:7" x14ac:dyDescent="0.35">
      <c r="D155" s="99"/>
      <c r="E155" s="99"/>
      <c r="F155" s="99"/>
      <c r="G155" s="91"/>
    </row>
    <row r="156" spans="1:7" x14ac:dyDescent="0.35">
      <c r="D156" s="99"/>
      <c r="E156" s="99"/>
      <c r="F156" s="99"/>
      <c r="G156" s="91"/>
    </row>
    <row r="157" spans="1:7" x14ac:dyDescent="0.35">
      <c r="G157" s="91"/>
    </row>
    <row r="158" spans="1:7" x14ac:dyDescent="0.35">
      <c r="G158" s="91"/>
    </row>
  </sheetData>
  <sheetProtection algorithmName="SHA-512" hashValue="ObvP61cODj+mxEMiJjtq9AeaHUxwCMowLUKjgYERjE4afPuq2Rk37xkyBFnd8f2c/0wtnYaLsqEQKwom95UVWA==" saltValue="NjfNKcsZqkHbdDncDgzoSg==" spinCount="100000" sheet="1" objects="1" scenarios="1"/>
  <phoneticPr fontId="3" type="noConversion"/>
  <conditionalFormatting sqref="B7:B16">
    <cfRule type="duplicateValues" dxfId="15" priority="14"/>
  </conditionalFormatting>
  <conditionalFormatting sqref="B19">
    <cfRule type="duplicateValues" dxfId="14" priority="15"/>
  </conditionalFormatting>
  <conditionalFormatting sqref="B31">
    <cfRule type="duplicateValues" dxfId="13" priority="13"/>
  </conditionalFormatting>
  <conditionalFormatting sqref="B41:B48">
    <cfRule type="duplicateValues" dxfId="12" priority="11"/>
  </conditionalFormatting>
  <conditionalFormatting sqref="B51">
    <cfRule type="duplicateValues" dxfId="11" priority="12"/>
  </conditionalFormatting>
  <conditionalFormatting sqref="B61">
    <cfRule type="duplicateValues" dxfId="10" priority="10"/>
  </conditionalFormatting>
  <conditionalFormatting sqref="B71:B78">
    <cfRule type="duplicateValues" dxfId="9" priority="8"/>
  </conditionalFormatting>
  <conditionalFormatting sqref="B81">
    <cfRule type="duplicateValues" dxfId="8" priority="9"/>
  </conditionalFormatting>
  <conditionalFormatting sqref="B91">
    <cfRule type="duplicateValues" dxfId="7" priority="7"/>
  </conditionalFormatting>
  <conditionalFormatting sqref="B101:B108">
    <cfRule type="duplicateValues" dxfId="6" priority="5"/>
  </conditionalFormatting>
  <conditionalFormatting sqref="B111">
    <cfRule type="duplicateValues" dxfId="5" priority="6"/>
  </conditionalFormatting>
  <conditionalFormatting sqref="B121">
    <cfRule type="duplicateValues" dxfId="4" priority="4"/>
  </conditionalFormatting>
  <conditionalFormatting sqref="B131:B138">
    <cfRule type="duplicateValues" dxfId="3" priority="2"/>
  </conditionalFormatting>
  <conditionalFormatting sqref="B141">
    <cfRule type="duplicateValues" dxfId="2" priority="3"/>
  </conditionalFormatting>
  <conditionalFormatting sqref="B151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BE3C1-1B97-4640-A41B-54D427D5B64E}">
  <sheetPr>
    <pageSetUpPr fitToPage="1"/>
  </sheetPr>
  <dimension ref="A1:O20"/>
  <sheetViews>
    <sheetView workbookViewId="0">
      <selection activeCell="I17" sqref="I17"/>
    </sheetView>
  </sheetViews>
  <sheetFormatPr defaultRowHeight="14.5" x14ac:dyDescent="0.35"/>
  <cols>
    <col min="1" max="3" width="8.7265625" style="1"/>
    <col min="4" max="5" width="9.81640625" bestFit="1" customWidth="1"/>
    <col min="7" max="8" width="9.81640625" bestFit="1" customWidth="1"/>
    <col min="10" max="11" width="9.81640625" bestFit="1" customWidth="1"/>
    <col min="13" max="14" width="9.81640625" bestFit="1" customWidth="1"/>
  </cols>
  <sheetData>
    <row r="1" spans="1:15" x14ac:dyDescent="0.35">
      <c r="A1" s="3" t="s">
        <v>7</v>
      </c>
      <c r="B1" s="3" t="s">
        <v>8</v>
      </c>
      <c r="C1" s="3" t="s">
        <v>26</v>
      </c>
      <c r="D1" s="3" t="s">
        <v>42</v>
      </c>
    </row>
    <row r="2" spans="1:15" x14ac:dyDescent="0.35">
      <c r="A2" s="6">
        <f>'Entries and Individual Results'!F3</f>
        <v>0</v>
      </c>
      <c r="B2" s="5">
        <f>SUMIF('Entries and Individual Results'!F:F, 'Team Scores'!A2, 'Entries and Individual Results'!R:R)</f>
        <v>0</v>
      </c>
      <c r="C2" s="1">
        <f t="shared" ref="C2:C20" si="0">RANK(B2, B:B, 0)</f>
        <v>1</v>
      </c>
      <c r="D2">
        <f>'Entries and Individual Results'!B3</f>
        <v>0</v>
      </c>
      <c r="E2">
        <f>'Entries and Individual Results'!C3</f>
        <v>0</v>
      </c>
      <c r="F2" s="114">
        <f>'Entries and Individual Results'!R3</f>
        <v>-48.889000000000003</v>
      </c>
      <c r="G2">
        <f>'Entries and Individual Results'!B4</f>
        <v>0</v>
      </c>
      <c r="H2">
        <f>'Entries and Individual Results'!C4</f>
        <v>0</v>
      </c>
      <c r="I2" s="114">
        <f>'Entries and Individual Results'!R4</f>
        <v>-48.889000000000003</v>
      </c>
      <c r="J2">
        <f>'Entries and Individual Results'!B5</f>
        <v>0</v>
      </c>
      <c r="K2">
        <f>'Entries and Individual Results'!C5</f>
        <v>0</v>
      </c>
      <c r="L2" s="114">
        <f>'Entries and Individual Results'!R5</f>
        <v>-48.889000000000003</v>
      </c>
      <c r="M2">
        <f>'Entries and Individual Results'!B6</f>
        <v>0</v>
      </c>
      <c r="N2">
        <f>'Entries and Individual Results'!C6</f>
        <v>0</v>
      </c>
      <c r="O2" s="114">
        <f>'Entries and Individual Results'!R6</f>
        <v>-48.889000000000003</v>
      </c>
    </row>
    <row r="3" spans="1:15" x14ac:dyDescent="0.35">
      <c r="A3" s="6">
        <f>'Entries and Individual Results'!F7</f>
        <v>0</v>
      </c>
      <c r="B3" s="5">
        <f>SUMIF('Entries and Individual Results'!F:F, 'Team Scores'!A3, 'Entries and Individual Results'!R:R)</f>
        <v>0</v>
      </c>
      <c r="C3" s="1">
        <f t="shared" si="0"/>
        <v>1</v>
      </c>
      <c r="D3">
        <f>'Entries and Individual Results'!B7</f>
        <v>0</v>
      </c>
      <c r="E3">
        <f>'Entries and Individual Results'!C7</f>
        <v>0</v>
      </c>
      <c r="F3" s="114">
        <f>'Entries and Individual Results'!R7</f>
        <v>-48.889000000000003</v>
      </c>
      <c r="G3">
        <f>'Entries and Individual Results'!B8</f>
        <v>0</v>
      </c>
      <c r="H3">
        <f>'Entries and Individual Results'!C8</f>
        <v>0</v>
      </c>
      <c r="I3" s="114">
        <f>'Entries and Individual Results'!R8</f>
        <v>-48.889000000000003</v>
      </c>
      <c r="J3">
        <f>'Entries and Individual Results'!B9</f>
        <v>0</v>
      </c>
      <c r="K3">
        <f>'Entries and Individual Results'!C9</f>
        <v>0</v>
      </c>
      <c r="L3" s="114">
        <f>'Entries and Individual Results'!R9</f>
        <v>-48.889000000000003</v>
      </c>
      <c r="M3">
        <f>'Entries and Individual Results'!B10</f>
        <v>0</v>
      </c>
      <c r="N3">
        <f>'Entries and Individual Results'!C10</f>
        <v>0</v>
      </c>
      <c r="O3" s="114">
        <f>'Entries and Individual Results'!R10</f>
        <v>-48.889000000000003</v>
      </c>
    </row>
    <row r="4" spans="1:15" x14ac:dyDescent="0.35">
      <c r="A4" s="6">
        <f>'Entries and Individual Results'!F11</f>
        <v>0</v>
      </c>
      <c r="B4" s="5">
        <f>SUMIF('Entries and Individual Results'!F:F, 'Team Scores'!A4, 'Entries and Individual Results'!R:R)</f>
        <v>0</v>
      </c>
      <c r="C4" s="1">
        <f t="shared" si="0"/>
        <v>1</v>
      </c>
      <c r="D4">
        <f>'Entries and Individual Results'!B11</f>
        <v>0</v>
      </c>
      <c r="E4">
        <f>'Entries and Individual Results'!C11</f>
        <v>0</v>
      </c>
      <c r="F4" s="114">
        <f>'Entries and Individual Results'!R11</f>
        <v>-48.889000000000003</v>
      </c>
      <c r="G4">
        <f>'Entries and Individual Results'!B12</f>
        <v>0</v>
      </c>
      <c r="H4">
        <f>'Entries and Individual Results'!C12</f>
        <v>0</v>
      </c>
      <c r="I4" s="114">
        <f>'Entries and Individual Results'!R12</f>
        <v>-48.889000000000003</v>
      </c>
      <c r="J4">
        <f>'Entries and Individual Results'!B13</f>
        <v>0</v>
      </c>
      <c r="K4">
        <f>'Entries and Individual Results'!C13</f>
        <v>0</v>
      </c>
      <c r="L4" s="114">
        <f>'Entries and Individual Results'!R13</f>
        <v>-48.889000000000003</v>
      </c>
      <c r="M4">
        <f>'Entries and Individual Results'!B14</f>
        <v>0</v>
      </c>
      <c r="N4">
        <f>'Entries and Individual Results'!C14</f>
        <v>0</v>
      </c>
      <c r="O4" s="114">
        <f>'Entries and Individual Results'!R14</f>
        <v>-48.889000000000003</v>
      </c>
    </row>
    <row r="5" spans="1:15" x14ac:dyDescent="0.35">
      <c r="A5" s="1">
        <f>'Entries and Individual Results'!F15</f>
        <v>0</v>
      </c>
      <c r="B5" s="2">
        <f>SUMIF('Entries and Individual Results'!F:F, 'Team Scores'!A5, 'Entries and Individual Results'!R:R)</f>
        <v>0</v>
      </c>
      <c r="C5" s="1">
        <f t="shared" si="0"/>
        <v>1</v>
      </c>
      <c r="D5">
        <f>'Entries and Individual Results'!B15</f>
        <v>0</v>
      </c>
      <c r="E5">
        <f>'Entries and Individual Results'!C15</f>
        <v>0</v>
      </c>
      <c r="F5" s="114">
        <f>'Entries and Individual Results'!R15</f>
        <v>-48.889000000000003</v>
      </c>
      <c r="G5">
        <f>'Entries and Individual Results'!B16</f>
        <v>0</v>
      </c>
      <c r="H5">
        <f>'Entries and Individual Results'!C16</f>
        <v>0</v>
      </c>
      <c r="I5" s="114">
        <f>'Entries and Individual Results'!R16</f>
        <v>-48.889000000000003</v>
      </c>
      <c r="J5">
        <f>'Entries and Individual Results'!B17</f>
        <v>0</v>
      </c>
      <c r="K5">
        <f>'Entries and Individual Results'!C17</f>
        <v>0</v>
      </c>
      <c r="L5" s="114">
        <f>'Entries and Individual Results'!R17</f>
        <v>-48.889000000000003</v>
      </c>
      <c r="M5">
        <f>'Entries and Individual Results'!B18</f>
        <v>0</v>
      </c>
      <c r="N5">
        <f>'Entries and Individual Results'!C18</f>
        <v>0</v>
      </c>
      <c r="O5" s="114">
        <f>'Entries and Individual Results'!R18</f>
        <v>-48.889000000000003</v>
      </c>
    </row>
    <row r="6" spans="1:15" x14ac:dyDescent="0.35">
      <c r="A6" s="1">
        <f>'Entries and Individual Results'!F19</f>
        <v>0</v>
      </c>
      <c r="B6" s="2">
        <f>SUMIF('Entries and Individual Results'!F:F, 'Team Scores'!A6, 'Entries and Individual Results'!R:R)</f>
        <v>0</v>
      </c>
      <c r="C6" s="1">
        <f t="shared" si="0"/>
        <v>1</v>
      </c>
      <c r="D6">
        <f>'Entries and Individual Results'!B19</f>
        <v>0</v>
      </c>
      <c r="E6">
        <f>'Entries and Individual Results'!C19</f>
        <v>0</v>
      </c>
      <c r="F6" s="114">
        <f>'Entries and Individual Results'!R19</f>
        <v>-48.889000000000003</v>
      </c>
      <c r="G6">
        <f>'Entries and Individual Results'!B20</f>
        <v>0</v>
      </c>
      <c r="H6">
        <f>'Entries and Individual Results'!C20</f>
        <v>0</v>
      </c>
      <c r="I6" s="114">
        <f>'Entries and Individual Results'!R20</f>
        <v>-48.889000000000003</v>
      </c>
      <c r="J6">
        <f>'Entries and Individual Results'!B21</f>
        <v>0</v>
      </c>
      <c r="K6">
        <f>'Entries and Individual Results'!C21</f>
        <v>0</v>
      </c>
      <c r="L6" s="114">
        <f>'Entries and Individual Results'!R21</f>
        <v>-48.889000000000003</v>
      </c>
      <c r="M6">
        <f>'Entries and Individual Results'!B22</f>
        <v>0</v>
      </c>
      <c r="N6">
        <f>'Entries and Individual Results'!C22</f>
        <v>0</v>
      </c>
      <c r="O6" s="114">
        <f>'Entries and Individual Results'!R22</f>
        <v>-48.889000000000003</v>
      </c>
    </row>
    <row r="7" spans="1:15" x14ac:dyDescent="0.35">
      <c r="A7" s="1">
        <f>'Entries and Individual Results'!F23</f>
        <v>0</v>
      </c>
      <c r="B7" s="2">
        <f>SUMIF('Entries and Individual Results'!F:F, 'Team Scores'!A7, 'Entries and Individual Results'!R:R)</f>
        <v>0</v>
      </c>
      <c r="C7" s="1">
        <f t="shared" si="0"/>
        <v>1</v>
      </c>
      <c r="D7">
        <f>'Entries and Individual Results'!B23</f>
        <v>0</v>
      </c>
      <c r="E7">
        <f>'Entries and Individual Results'!C23</f>
        <v>0</v>
      </c>
      <c r="F7" s="114">
        <f>'Entries and Individual Results'!R23</f>
        <v>-48.889000000000003</v>
      </c>
      <c r="G7">
        <f>'Entries and Individual Results'!B24</f>
        <v>0</v>
      </c>
      <c r="H7">
        <f>'Entries and Individual Results'!C24</f>
        <v>0</v>
      </c>
      <c r="I7" s="114">
        <f>'Entries and Individual Results'!R24</f>
        <v>-48.889000000000003</v>
      </c>
      <c r="J7">
        <f>'Entries and Individual Results'!B25</f>
        <v>0</v>
      </c>
      <c r="K7">
        <f>'Entries and Individual Results'!C25</f>
        <v>0</v>
      </c>
      <c r="L7" s="114">
        <f>'Entries and Individual Results'!R25</f>
        <v>-48.889000000000003</v>
      </c>
      <c r="M7">
        <f>'Entries and Individual Results'!B26</f>
        <v>0</v>
      </c>
      <c r="N7">
        <f>'Entries and Individual Results'!C26</f>
        <v>0</v>
      </c>
      <c r="O7" s="114">
        <f>'Entries and Individual Results'!R26</f>
        <v>-48.889000000000003</v>
      </c>
    </row>
    <row r="8" spans="1:15" x14ac:dyDescent="0.35">
      <c r="A8" s="1">
        <f>'Entries and Individual Results'!F27</f>
        <v>0</v>
      </c>
      <c r="B8" s="2">
        <f>SUMIF('Entries and Individual Results'!F:F, 'Team Scores'!A8, 'Entries and Individual Results'!R:R)</f>
        <v>0</v>
      </c>
      <c r="C8" s="1">
        <f t="shared" si="0"/>
        <v>1</v>
      </c>
      <c r="D8">
        <f>'Entries and Individual Results'!B27</f>
        <v>0</v>
      </c>
      <c r="E8">
        <f>'Entries and Individual Results'!C27</f>
        <v>0</v>
      </c>
      <c r="F8" s="114">
        <f>'Entries and Individual Results'!R27</f>
        <v>-48.889000000000003</v>
      </c>
      <c r="G8">
        <f>'Entries and Individual Results'!B28</f>
        <v>0</v>
      </c>
      <c r="H8">
        <f>'Entries and Individual Results'!C28</f>
        <v>0</v>
      </c>
      <c r="I8" s="114">
        <f>'Entries and Individual Results'!R28</f>
        <v>-48.889000000000003</v>
      </c>
      <c r="J8">
        <f>'Entries and Individual Results'!B29</f>
        <v>0</v>
      </c>
      <c r="K8">
        <f>'Entries and Individual Results'!C29</f>
        <v>0</v>
      </c>
      <c r="L8" s="114">
        <f>'Entries and Individual Results'!R29</f>
        <v>-48.889000000000003</v>
      </c>
      <c r="M8">
        <f>'Entries and Individual Results'!B30</f>
        <v>0</v>
      </c>
      <c r="N8">
        <f>'Entries and Individual Results'!C30</f>
        <v>0</v>
      </c>
      <c r="O8" s="114">
        <f>'Entries and Individual Results'!R30</f>
        <v>-48.889000000000003</v>
      </c>
    </row>
    <row r="9" spans="1:15" x14ac:dyDescent="0.35">
      <c r="A9" s="1">
        <f>'Entries and Individual Results'!F31</f>
        <v>0</v>
      </c>
      <c r="B9" s="2">
        <f>SUMIF('Entries and Individual Results'!F:F, 'Team Scores'!A9, 'Entries and Individual Results'!R:R)</f>
        <v>0</v>
      </c>
      <c r="C9" s="1">
        <f t="shared" si="0"/>
        <v>1</v>
      </c>
      <c r="D9">
        <f>'Entries and Individual Results'!B31</f>
        <v>0</v>
      </c>
      <c r="E9">
        <f>'Entries and Individual Results'!C31</f>
        <v>0</v>
      </c>
      <c r="F9" s="114">
        <f>'Entries and Individual Results'!R31</f>
        <v>-48.889000000000003</v>
      </c>
      <c r="G9">
        <f>'Entries and Individual Results'!B32</f>
        <v>0</v>
      </c>
      <c r="H9">
        <f>'Entries and Individual Results'!C32</f>
        <v>0</v>
      </c>
      <c r="I9" s="114">
        <f>'Entries and Individual Results'!R32</f>
        <v>-48.889000000000003</v>
      </c>
      <c r="J9">
        <f>'Entries and Individual Results'!B33</f>
        <v>0</v>
      </c>
      <c r="K9">
        <f>'Entries and Individual Results'!C33</f>
        <v>0</v>
      </c>
      <c r="L9" s="114">
        <f>'Entries and Individual Results'!R33</f>
        <v>-48.889000000000003</v>
      </c>
      <c r="M9">
        <f>'Entries and Individual Results'!B34</f>
        <v>0</v>
      </c>
      <c r="N9">
        <f>'Entries and Individual Results'!C34</f>
        <v>0</v>
      </c>
      <c r="O9" s="114">
        <f>'Entries and Individual Results'!R34</f>
        <v>-48.889000000000003</v>
      </c>
    </row>
    <row r="10" spans="1:15" x14ac:dyDescent="0.35">
      <c r="A10" s="1">
        <f>'Entries and Individual Results'!F35</f>
        <v>0</v>
      </c>
      <c r="B10" s="2">
        <f>SUMIF('Entries and Individual Results'!F:F, 'Team Scores'!A10, 'Entries and Individual Results'!R:R)</f>
        <v>0</v>
      </c>
      <c r="C10" s="1">
        <f t="shared" si="0"/>
        <v>1</v>
      </c>
      <c r="D10">
        <f>'Entries and Individual Results'!B35</f>
        <v>0</v>
      </c>
      <c r="E10">
        <f>'Entries and Individual Results'!C35</f>
        <v>0</v>
      </c>
      <c r="F10" s="114">
        <f>'Entries and Individual Results'!R35</f>
        <v>-48.889000000000003</v>
      </c>
      <c r="G10">
        <f>'Entries and Individual Results'!B36</f>
        <v>0</v>
      </c>
      <c r="H10">
        <f>'Entries and Individual Results'!C36</f>
        <v>0</v>
      </c>
      <c r="I10" s="114">
        <f>'Entries and Individual Results'!R36</f>
        <v>-48.889000000000003</v>
      </c>
      <c r="J10">
        <f>'Entries and Individual Results'!B37</f>
        <v>0</v>
      </c>
      <c r="K10">
        <f>'Entries and Individual Results'!C37</f>
        <v>0</v>
      </c>
      <c r="L10" s="114">
        <f>'Entries and Individual Results'!R37</f>
        <v>-48.889000000000003</v>
      </c>
      <c r="M10">
        <f>'Entries and Individual Results'!B38</f>
        <v>0</v>
      </c>
      <c r="N10">
        <f>'Entries and Individual Results'!C38</f>
        <v>0</v>
      </c>
      <c r="O10" s="114">
        <f>'Entries and Individual Results'!R38</f>
        <v>-48.889000000000003</v>
      </c>
    </row>
    <row r="11" spans="1:15" x14ac:dyDescent="0.35">
      <c r="A11" s="1">
        <f>'Entries and Individual Results'!F39</f>
        <v>0</v>
      </c>
      <c r="B11" s="2">
        <f>SUMIF('Entries and Individual Results'!F:F, 'Team Scores'!A11, 'Entries and Individual Results'!R:R)</f>
        <v>0</v>
      </c>
      <c r="C11" s="1">
        <f t="shared" si="0"/>
        <v>1</v>
      </c>
      <c r="D11">
        <f>'Entries and Individual Results'!B39</f>
        <v>0</v>
      </c>
      <c r="E11">
        <f>'Entries and Individual Results'!C39</f>
        <v>0</v>
      </c>
      <c r="F11" s="114">
        <f>'Entries and Individual Results'!R39</f>
        <v>-48.889000000000003</v>
      </c>
      <c r="G11">
        <f>'Entries and Individual Results'!B40</f>
        <v>0</v>
      </c>
      <c r="H11">
        <f>'Entries and Individual Results'!C40</f>
        <v>0</v>
      </c>
      <c r="I11" s="114">
        <f>'Entries and Individual Results'!R40</f>
        <v>-48.889000000000003</v>
      </c>
      <c r="J11">
        <f>'Entries and Individual Results'!B41</f>
        <v>0</v>
      </c>
      <c r="K11">
        <f>'Entries and Individual Results'!C41</f>
        <v>0</v>
      </c>
      <c r="L11" s="114">
        <f>'Entries and Individual Results'!R41</f>
        <v>-48.889000000000003</v>
      </c>
      <c r="M11">
        <f>'Entries and Individual Results'!B42</f>
        <v>0</v>
      </c>
      <c r="N11">
        <f>'Entries and Individual Results'!C42</f>
        <v>0</v>
      </c>
      <c r="O11" s="114">
        <f>'Entries and Individual Results'!R42</f>
        <v>-48.889000000000003</v>
      </c>
    </row>
    <row r="12" spans="1:15" x14ac:dyDescent="0.35">
      <c r="A12" s="1">
        <f>'Entries and Individual Results'!F43</f>
        <v>0</v>
      </c>
      <c r="B12" s="2">
        <f>SUMIF('Entries and Individual Results'!F:F, 'Team Scores'!A12, 'Entries and Individual Results'!R:R)</f>
        <v>0</v>
      </c>
      <c r="C12" s="1">
        <f t="shared" si="0"/>
        <v>1</v>
      </c>
      <c r="D12">
        <f>'Entries and Individual Results'!B43</f>
        <v>0</v>
      </c>
      <c r="E12">
        <f>'Entries and Individual Results'!C43</f>
        <v>0</v>
      </c>
      <c r="F12" s="114">
        <f>'Entries and Individual Results'!R43</f>
        <v>-48.889000000000003</v>
      </c>
      <c r="G12">
        <f>'Entries and Individual Results'!B44</f>
        <v>0</v>
      </c>
      <c r="H12">
        <f>'Entries and Individual Results'!C44</f>
        <v>0</v>
      </c>
      <c r="I12" s="114">
        <f>'Entries and Individual Results'!R44</f>
        <v>-48.889000000000003</v>
      </c>
      <c r="J12">
        <f>'Entries and Individual Results'!B45</f>
        <v>0</v>
      </c>
      <c r="K12">
        <f>'Entries and Individual Results'!C45</f>
        <v>0</v>
      </c>
      <c r="L12" s="114">
        <f>'Entries and Individual Results'!R45</f>
        <v>-48.889000000000003</v>
      </c>
      <c r="M12">
        <f>'Entries and Individual Results'!B46</f>
        <v>0</v>
      </c>
      <c r="N12">
        <f>'Entries and Individual Results'!C46</f>
        <v>0</v>
      </c>
      <c r="O12" s="114">
        <f>'Entries and Individual Results'!R46</f>
        <v>-48.889000000000003</v>
      </c>
    </row>
    <row r="13" spans="1:15" x14ac:dyDescent="0.35">
      <c r="A13" s="1">
        <f>'Entries and Individual Results'!F47</f>
        <v>0</v>
      </c>
      <c r="B13" s="2">
        <f>SUMIF('Entries and Individual Results'!F:F, 'Team Scores'!A13, 'Entries and Individual Results'!R:R)</f>
        <v>0</v>
      </c>
      <c r="C13" s="1">
        <f t="shared" si="0"/>
        <v>1</v>
      </c>
      <c r="D13">
        <f>'Entries and Individual Results'!B47</f>
        <v>0</v>
      </c>
      <c r="E13">
        <f>'Entries and Individual Results'!C47</f>
        <v>0</v>
      </c>
      <c r="F13" s="114">
        <f>'Entries and Individual Results'!R47</f>
        <v>-48.889000000000003</v>
      </c>
      <c r="G13">
        <f>'Entries and Individual Results'!B48</f>
        <v>0</v>
      </c>
      <c r="H13">
        <f>'Entries and Individual Results'!C48</f>
        <v>0</v>
      </c>
      <c r="I13" s="114">
        <f>'Entries and Individual Results'!R48</f>
        <v>-48.889000000000003</v>
      </c>
      <c r="J13">
        <f>'Entries and Individual Results'!B49</f>
        <v>0</v>
      </c>
      <c r="K13">
        <f>'Entries and Individual Results'!C49</f>
        <v>0</v>
      </c>
      <c r="L13" s="114">
        <f>'Entries and Individual Results'!R49</f>
        <v>-48.889000000000003</v>
      </c>
      <c r="M13">
        <f>'Entries and Individual Results'!B50</f>
        <v>0</v>
      </c>
      <c r="N13">
        <f>'Entries and Individual Results'!C50</f>
        <v>0</v>
      </c>
      <c r="O13" s="114">
        <f>'Entries and Individual Results'!R50</f>
        <v>-48.889000000000003</v>
      </c>
    </row>
    <row r="14" spans="1:15" x14ac:dyDescent="0.35">
      <c r="A14" s="1">
        <f>'Entries and Individual Results'!F51</f>
        <v>0</v>
      </c>
      <c r="B14" s="2">
        <f>SUMIF('Entries and Individual Results'!F:F, 'Team Scores'!A14, 'Entries and Individual Results'!R:R)</f>
        <v>0</v>
      </c>
      <c r="C14" s="1">
        <f t="shared" si="0"/>
        <v>1</v>
      </c>
      <c r="D14">
        <f>'Entries and Individual Results'!B51</f>
        <v>0</v>
      </c>
      <c r="E14">
        <f>'Entries and Individual Results'!C51</f>
        <v>0</v>
      </c>
      <c r="F14" s="114">
        <f>'Entries and Individual Results'!R51</f>
        <v>-48.889000000000003</v>
      </c>
      <c r="G14">
        <f>'Entries and Individual Results'!B52</f>
        <v>0</v>
      </c>
      <c r="H14">
        <f>'Entries and Individual Results'!C52</f>
        <v>0</v>
      </c>
      <c r="I14" s="114">
        <f>'Entries and Individual Results'!R52</f>
        <v>-48.889000000000003</v>
      </c>
      <c r="J14">
        <f>'Entries and Individual Results'!B53</f>
        <v>0</v>
      </c>
      <c r="K14">
        <f>'Entries and Individual Results'!C53</f>
        <v>0</v>
      </c>
      <c r="L14" s="114">
        <f>'Entries and Individual Results'!R53</f>
        <v>-48.889000000000003</v>
      </c>
      <c r="M14">
        <f>'Entries and Individual Results'!B54</f>
        <v>0</v>
      </c>
      <c r="N14">
        <f>'Entries and Individual Results'!C54</f>
        <v>0</v>
      </c>
      <c r="O14" s="114">
        <f>'Entries and Individual Results'!R54</f>
        <v>-48.889000000000003</v>
      </c>
    </row>
    <row r="15" spans="1:15" x14ac:dyDescent="0.35">
      <c r="A15" s="1">
        <f>'Entries and Individual Results'!F55</f>
        <v>0</v>
      </c>
      <c r="B15" s="2">
        <f>SUMIF('Entries and Individual Results'!F:F, 'Team Scores'!A15, 'Entries and Individual Results'!R:R)</f>
        <v>0</v>
      </c>
      <c r="C15" s="1">
        <f t="shared" si="0"/>
        <v>1</v>
      </c>
      <c r="D15">
        <f>'Entries and Individual Results'!B55</f>
        <v>0</v>
      </c>
      <c r="E15">
        <f>'Entries and Individual Results'!C55</f>
        <v>0</v>
      </c>
      <c r="F15" s="114">
        <f>'Entries and Individual Results'!R55</f>
        <v>-48.889000000000003</v>
      </c>
      <c r="G15">
        <f>'Entries and Individual Results'!B56</f>
        <v>0</v>
      </c>
      <c r="H15">
        <f>'Entries and Individual Results'!C56</f>
        <v>0</v>
      </c>
      <c r="I15" s="114">
        <f>'Entries and Individual Results'!R56</f>
        <v>-48.889000000000003</v>
      </c>
      <c r="J15">
        <f>'Entries and Individual Results'!B57</f>
        <v>0</v>
      </c>
      <c r="K15">
        <f>'Entries and Individual Results'!C57</f>
        <v>0</v>
      </c>
      <c r="L15" s="114">
        <f>'Entries and Individual Results'!R57</f>
        <v>-48.889000000000003</v>
      </c>
      <c r="M15">
        <f>'Entries and Individual Results'!B58</f>
        <v>0</v>
      </c>
      <c r="N15">
        <f>'Entries and Individual Results'!C58</f>
        <v>0</v>
      </c>
      <c r="O15" s="114">
        <f>'Entries and Individual Results'!R58</f>
        <v>-48.889000000000003</v>
      </c>
    </row>
    <row r="16" spans="1:15" x14ac:dyDescent="0.35">
      <c r="A16" s="1">
        <f>'Entries and Individual Results'!F59</f>
        <v>0</v>
      </c>
      <c r="B16" s="2">
        <f>SUMIF('Entries and Individual Results'!F:F, 'Team Scores'!A16, 'Entries and Individual Results'!R:R)</f>
        <v>0</v>
      </c>
      <c r="C16" s="1">
        <f t="shared" si="0"/>
        <v>1</v>
      </c>
      <c r="D16">
        <f>'Entries and Individual Results'!B59</f>
        <v>0</v>
      </c>
      <c r="E16">
        <f>'Entries and Individual Results'!C59</f>
        <v>0</v>
      </c>
      <c r="F16" s="114">
        <f>'Entries and Individual Results'!R59</f>
        <v>-48.889000000000003</v>
      </c>
      <c r="G16">
        <f>'Entries and Individual Results'!B60</f>
        <v>0</v>
      </c>
      <c r="H16">
        <f>'Entries and Individual Results'!C60</f>
        <v>0</v>
      </c>
      <c r="I16" s="114">
        <f>'Entries and Individual Results'!R60</f>
        <v>-48.889000000000003</v>
      </c>
      <c r="J16">
        <f>'Entries and Individual Results'!B61</f>
        <v>0</v>
      </c>
      <c r="K16">
        <f>'Entries and Individual Results'!C61</f>
        <v>0</v>
      </c>
      <c r="L16" s="114">
        <f>'Entries and Individual Results'!R61</f>
        <v>-48.889000000000003</v>
      </c>
      <c r="M16">
        <f>'Entries and Individual Results'!B62</f>
        <v>0</v>
      </c>
      <c r="N16">
        <f>'Entries and Individual Results'!C62</f>
        <v>0</v>
      </c>
      <c r="O16" s="114">
        <f>'Entries and Individual Results'!R62</f>
        <v>-48.889000000000003</v>
      </c>
    </row>
    <row r="17" spans="1:15" x14ac:dyDescent="0.35">
      <c r="A17" s="1">
        <f>'Entries and Individual Results'!F63</f>
        <v>0</v>
      </c>
      <c r="B17" s="2">
        <f>SUMIF('Entries and Individual Results'!F:F, 'Team Scores'!A17, 'Entries and Individual Results'!R:R)</f>
        <v>0</v>
      </c>
      <c r="C17" s="1">
        <f t="shared" si="0"/>
        <v>1</v>
      </c>
      <c r="D17">
        <f>'Entries and Individual Results'!B63</f>
        <v>0</v>
      </c>
      <c r="E17">
        <f>'Entries and Individual Results'!C63</f>
        <v>0</v>
      </c>
      <c r="F17" s="114">
        <f>'Entries and Individual Results'!R63</f>
        <v>-48.889000000000003</v>
      </c>
      <c r="G17">
        <f>'Entries and Individual Results'!B64</f>
        <v>0</v>
      </c>
      <c r="H17">
        <f>'Entries and Individual Results'!C64</f>
        <v>0</v>
      </c>
      <c r="I17" s="114">
        <f>'Entries and Individual Results'!R64</f>
        <v>-48.889000000000003</v>
      </c>
      <c r="J17">
        <f>'Entries and Individual Results'!B65</f>
        <v>0</v>
      </c>
      <c r="K17">
        <f>'Entries and Individual Results'!C65</f>
        <v>0</v>
      </c>
      <c r="L17" s="114">
        <f>'Entries and Individual Results'!R65</f>
        <v>-48.889000000000003</v>
      </c>
      <c r="M17">
        <f>'Entries and Individual Results'!B66</f>
        <v>0</v>
      </c>
      <c r="N17">
        <f>'Entries and Individual Results'!C66</f>
        <v>0</v>
      </c>
      <c r="O17" s="114">
        <f>'Entries and Individual Results'!R66</f>
        <v>-48.889000000000003</v>
      </c>
    </row>
    <row r="18" spans="1:15" x14ac:dyDescent="0.35">
      <c r="A18" s="1">
        <f>'Entries and Individual Results'!F67</f>
        <v>0</v>
      </c>
      <c r="B18" s="2">
        <f>SUMIF('Entries and Individual Results'!F:F, 'Team Scores'!A18, 'Entries and Individual Results'!R:R)</f>
        <v>0</v>
      </c>
      <c r="C18" s="1">
        <f t="shared" si="0"/>
        <v>1</v>
      </c>
      <c r="D18">
        <f>'Entries and Individual Results'!B67</f>
        <v>0</v>
      </c>
      <c r="E18">
        <f>'Entries and Individual Results'!C67</f>
        <v>0</v>
      </c>
      <c r="F18" s="114">
        <f>'Entries and Individual Results'!R67</f>
        <v>-48.889000000000003</v>
      </c>
      <c r="G18">
        <f>'Entries and Individual Results'!B68</f>
        <v>0</v>
      </c>
      <c r="H18">
        <f>'Entries and Individual Results'!C68</f>
        <v>0</v>
      </c>
      <c r="I18" s="114">
        <f>'Entries and Individual Results'!R68</f>
        <v>-48.889000000000003</v>
      </c>
      <c r="J18">
        <f>'Entries and Individual Results'!B69</f>
        <v>0</v>
      </c>
      <c r="K18">
        <f>'Entries and Individual Results'!C69</f>
        <v>0</v>
      </c>
      <c r="L18" s="114">
        <f>'Entries and Individual Results'!R69</f>
        <v>-48.889000000000003</v>
      </c>
      <c r="M18">
        <f>'Entries and Individual Results'!B70</f>
        <v>0</v>
      </c>
      <c r="N18">
        <f>'Entries and Individual Results'!C70</f>
        <v>0</v>
      </c>
      <c r="O18" s="114">
        <f>'Entries and Individual Results'!R70</f>
        <v>-48.889000000000003</v>
      </c>
    </row>
    <row r="19" spans="1:15" x14ac:dyDescent="0.35">
      <c r="A19" s="1">
        <f>'Entries and Individual Results'!F71</f>
        <v>0</v>
      </c>
      <c r="B19" s="2">
        <f>SUMIF('Entries and Individual Results'!F:F, 'Team Scores'!A19, 'Entries and Individual Results'!R:R)</f>
        <v>0</v>
      </c>
      <c r="C19" s="1">
        <f t="shared" si="0"/>
        <v>1</v>
      </c>
      <c r="D19">
        <f>'Entries and Individual Results'!B71</f>
        <v>0</v>
      </c>
      <c r="E19">
        <f>'Entries and Individual Results'!C71</f>
        <v>0</v>
      </c>
      <c r="F19" s="114">
        <f>'Entries and Individual Results'!R71</f>
        <v>-48.889000000000003</v>
      </c>
      <c r="G19">
        <f>'Entries and Individual Results'!B72</f>
        <v>0</v>
      </c>
      <c r="H19">
        <f>'Entries and Individual Results'!C72</f>
        <v>0</v>
      </c>
      <c r="I19" s="114">
        <f>'Entries and Individual Results'!R72</f>
        <v>-48.889000000000003</v>
      </c>
      <c r="J19">
        <f>'Entries and Individual Results'!B73</f>
        <v>0</v>
      </c>
      <c r="K19">
        <f>'Entries and Individual Results'!C73</f>
        <v>0</v>
      </c>
      <c r="L19" s="114">
        <f>'Entries and Individual Results'!R73</f>
        <v>-48.889000000000003</v>
      </c>
      <c r="M19">
        <f>'Entries and Individual Results'!B74</f>
        <v>0</v>
      </c>
      <c r="N19">
        <f>'Entries and Individual Results'!C74</f>
        <v>0</v>
      </c>
      <c r="O19" s="114">
        <f>'Entries and Individual Results'!R74</f>
        <v>-48.889000000000003</v>
      </c>
    </row>
    <row r="20" spans="1:15" x14ac:dyDescent="0.35">
      <c r="A20" s="1">
        <f>'Entries and Individual Results'!F75</f>
        <v>0</v>
      </c>
      <c r="B20" s="2">
        <f>SUMIF('Entries and Individual Results'!F:F, 'Team Scores'!A20, 'Entries and Individual Results'!R:R)</f>
        <v>0</v>
      </c>
      <c r="C20" s="1">
        <f t="shared" si="0"/>
        <v>1</v>
      </c>
      <c r="D20">
        <f>'Entries and Individual Results'!B75</f>
        <v>0</v>
      </c>
      <c r="E20">
        <f>'Entries and Individual Results'!C75</f>
        <v>0</v>
      </c>
      <c r="F20" s="114">
        <f>'Entries and Individual Results'!R75</f>
        <v>-48.889000000000003</v>
      </c>
      <c r="G20">
        <f>'Entries and Individual Results'!B76</f>
        <v>0</v>
      </c>
      <c r="H20">
        <f>'Entries and Individual Results'!C76</f>
        <v>0</v>
      </c>
      <c r="I20" s="114">
        <f>'Entries and Individual Results'!R76</f>
        <v>-48.889000000000003</v>
      </c>
      <c r="J20">
        <f>'Entries and Individual Results'!B77</f>
        <v>0</v>
      </c>
      <c r="K20">
        <f>'Entries and Individual Results'!C77</f>
        <v>0</v>
      </c>
      <c r="L20" s="114">
        <f>'Entries and Individual Results'!R77</f>
        <v>-48.889000000000003</v>
      </c>
      <c r="M20">
        <f>'Entries and Individual Results'!B78</f>
        <v>0</v>
      </c>
      <c r="N20">
        <f>'Entries and Individual Results'!C78</f>
        <v>0</v>
      </c>
      <c r="O20" s="114">
        <f>'Entries and Individual Results'!R78</f>
        <v>-48.889000000000003</v>
      </c>
    </row>
  </sheetData>
  <sheetProtection algorithmName="SHA-512" hashValue="baC91ZEr7mDjRya+tExNkBthVUExcwvvP2xLZ4xaRghbOU4V0dK6umulRQjkvCD+UmHju8gJp+CY6XIZ5zlcIg==" saltValue="Q9CVF5yhax1zMK7OUTNUzQ==" spinCount="100000" sheet="1" objects="1" scenarios="1"/>
  <phoneticPr fontId="3" type="noConversion"/>
  <conditionalFormatting sqref="D1:O1048576">
    <cfRule type="cellIs" dxfId="0" priority="1" operator="lessThanOrEqual">
      <formula>0</formula>
    </cfRule>
  </conditionalFormatting>
  <pageMargins left="0.7" right="0.7" top="0.75" bottom="0.75" header="0.3" footer="0.3"/>
  <pageSetup paperSize="9" scale="9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e97e60-d57b-46f0-8c68-1d25f9ddb920">
      <Terms xmlns="http://schemas.microsoft.com/office/infopath/2007/PartnerControls"/>
    </lcf76f155ced4ddcb4097134ff3c332f>
    <TaxCatchAll xmlns="d4a48426-97cc-4a61-94fb-56c3682b23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16E61ECD77C43A7695B35AA3CBE50" ma:contentTypeVersion="17" ma:contentTypeDescription="Create a new document." ma:contentTypeScope="" ma:versionID="261b9dcb5e9a2d761c82e3fd94c720bc">
  <xsd:schema xmlns:xsd="http://www.w3.org/2001/XMLSchema" xmlns:xs="http://www.w3.org/2001/XMLSchema" xmlns:p="http://schemas.microsoft.com/office/2006/metadata/properties" xmlns:ns2="d4e97e60-d57b-46f0-8c68-1d25f9ddb920" xmlns:ns3="d4a48426-97cc-4a61-94fb-56c3682b2352" targetNamespace="http://schemas.microsoft.com/office/2006/metadata/properties" ma:root="true" ma:fieldsID="4473f1401271ab95352d8c643e19d3f8" ns2:_="" ns3:_="">
    <xsd:import namespace="d4e97e60-d57b-46f0-8c68-1d25f9ddb920"/>
    <xsd:import namespace="d4a48426-97cc-4a61-94fb-56c3682b23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97e60-d57b-46f0-8c68-1d25f9ddb9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1864b2-1c78-431e-8829-5aec5be414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48426-97cc-4a61-94fb-56c3682b23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c8ceca-2b09-4946-bae4-220cf38f94f5}" ma:internalName="TaxCatchAll" ma:showField="CatchAllData" ma:web="d4a48426-97cc-4a61-94fb-56c3682b23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9CE0F-8894-4A23-A03A-C00DF02EC5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4332D-3E9B-420C-B5DA-90A264816828}">
  <ds:schemaRefs>
    <ds:schemaRef ds:uri="http://schemas.microsoft.com/office/2006/metadata/properties"/>
    <ds:schemaRef ds:uri="http://schemas.microsoft.com/office/infopath/2007/PartnerControls"/>
    <ds:schemaRef ds:uri="d4e97e60-d57b-46f0-8c68-1d25f9ddb920"/>
    <ds:schemaRef ds:uri="d4a48426-97cc-4a61-94fb-56c3682b2352"/>
  </ds:schemaRefs>
</ds:datastoreItem>
</file>

<file path=customXml/itemProps3.xml><?xml version="1.0" encoding="utf-8"?>
<ds:datastoreItem xmlns:ds="http://schemas.openxmlformats.org/officeDocument/2006/customXml" ds:itemID="{FC29BCE2-F78A-4CA8-AB46-0B72DE870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97e60-d57b-46f0-8c68-1d25f9ddb920"/>
    <ds:schemaRef ds:uri="d4a48426-97cc-4a61-94fb-56c3682b23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Entries and Individual Results</vt:lpstr>
      <vt:lpstr>Sprint Results by Heat</vt:lpstr>
      <vt:lpstr>Jump Full Results</vt:lpstr>
      <vt:lpstr>Throw Full Results</vt:lpstr>
      <vt:lpstr>Team Scores</vt:lpstr>
      <vt:lpstr>'Entries and Individual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Watt</dc:creator>
  <cp:lastModifiedBy>Caitlin Watt</cp:lastModifiedBy>
  <cp:lastPrinted>2023-11-17T09:43:52Z</cp:lastPrinted>
  <dcterms:created xsi:type="dcterms:W3CDTF">2020-05-25T12:54:11Z</dcterms:created>
  <dcterms:modified xsi:type="dcterms:W3CDTF">2023-11-17T11:03:40Z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0x01010042016E61ECD77C43A7695B35AA3CBE50</vt:lpwstr>
  </property>
  <property fmtid="{D5CDD505-2E9C-101B-9397-08002B2CF9AE}" pid="3" name="MediaServiceImageTags">
    <vt:lpwstr/>
  </property>
</Properties>
</file>