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athletics.sharepoint.com/sites/ScottishAthletics/Competition/Events/Track &amp; Field/Indoor SUPERteams/"/>
    </mc:Choice>
  </mc:AlternateContent>
  <xr:revisionPtr revIDLastSave="191" documentId="8_{F99F9C5E-E9A6-4941-B637-DD8478149570}" xr6:coauthVersionLast="47" xr6:coauthVersionMax="47" xr10:uidLastSave="{74989957-CA54-4F39-A193-B186C281B128}"/>
  <bookViews>
    <workbookView xWindow="-110" yWindow="-110" windowWidth="19420" windowHeight="10420" tabRatio="839" xr2:uid="{414262EE-8AA0-4D90-A6A5-8CB85726CFD8}"/>
  </bookViews>
  <sheets>
    <sheet name="Entries and Individual Results" sheetId="9" r:id="rId1"/>
    <sheet name="Sprint Results by Heat" sheetId="14" r:id="rId2"/>
    <sheet name="Jump Full Results" sheetId="15" r:id="rId3"/>
    <sheet name="Throw Full Results" sheetId="13" r:id="rId4"/>
    <sheet name="Team Scores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12" l="1"/>
  <c r="N3" i="12"/>
  <c r="M3" i="12"/>
  <c r="L3" i="12"/>
  <c r="K3" i="12"/>
  <c r="J3" i="12"/>
  <c r="I3" i="12"/>
  <c r="H3" i="12"/>
  <c r="G3" i="12"/>
  <c r="F3" i="12"/>
  <c r="E3" i="12"/>
  <c r="D3" i="12"/>
  <c r="O2" i="12"/>
  <c r="N2" i="12"/>
  <c r="M2" i="12"/>
  <c r="L2" i="12"/>
  <c r="K2" i="12"/>
  <c r="J2" i="12"/>
  <c r="I2" i="12"/>
  <c r="H2" i="12"/>
  <c r="G2" i="12"/>
  <c r="F2" i="12"/>
  <c r="E2" i="12"/>
  <c r="D2" i="12"/>
  <c r="J9" i="9"/>
  <c r="H2" i="9"/>
  <c r="H4" i="9"/>
  <c r="H6" i="9"/>
  <c r="H7" i="9"/>
  <c r="H8" i="9"/>
  <c r="H9" i="9"/>
  <c r="H5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3" i="9"/>
  <c r="T5" i="9"/>
  <c r="T6" i="9"/>
  <c r="T7" i="9"/>
  <c r="T9" i="9"/>
  <c r="T10" i="9"/>
  <c r="T11" i="9"/>
  <c r="T12" i="9"/>
  <c r="T13" i="9"/>
  <c r="T14" i="9"/>
  <c r="T15" i="9"/>
  <c r="T16" i="9"/>
  <c r="T17" i="9"/>
  <c r="T18" i="9"/>
  <c r="T2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4" i="9"/>
  <c r="S8" i="9"/>
  <c r="S10" i="9"/>
  <c r="L2" i="9"/>
  <c r="M2" i="9" s="1"/>
  <c r="L10" i="9"/>
  <c r="M10" i="9" s="1"/>
  <c r="N10" i="9"/>
  <c r="O10" i="9" s="1"/>
  <c r="L11" i="9"/>
  <c r="M11" i="9" s="1"/>
  <c r="N11" i="9"/>
  <c r="O11" i="9" s="1"/>
  <c r="L12" i="9"/>
  <c r="M12" i="9" s="1"/>
  <c r="N12" i="9"/>
  <c r="O12" i="9" s="1"/>
  <c r="L13" i="9"/>
  <c r="M13" i="9" s="1"/>
  <c r="N13" i="9"/>
  <c r="O13" i="9" s="1"/>
  <c r="L14" i="9"/>
  <c r="M14" i="9" s="1"/>
  <c r="N14" i="9"/>
  <c r="O14" i="9" s="1"/>
  <c r="L15" i="9"/>
  <c r="M15" i="9" s="1"/>
  <c r="N15" i="9"/>
  <c r="O15" i="9" s="1"/>
  <c r="L16" i="9"/>
  <c r="M16" i="9" s="1"/>
  <c r="N16" i="9"/>
  <c r="O16" i="9" s="1"/>
  <c r="L17" i="9"/>
  <c r="M17" i="9" s="1"/>
  <c r="N17" i="9"/>
  <c r="O17" i="9" s="1"/>
  <c r="L18" i="9"/>
  <c r="M18" i="9" s="1"/>
  <c r="N18" i="9"/>
  <c r="O18" i="9" s="1"/>
  <c r="L19" i="9"/>
  <c r="M19" i="9" s="1"/>
  <c r="N19" i="9"/>
  <c r="O19" i="9" s="1"/>
  <c r="L20" i="9"/>
  <c r="M20" i="9" s="1"/>
  <c r="N20" i="9"/>
  <c r="O20" i="9" s="1"/>
  <c r="L21" i="9"/>
  <c r="M21" i="9" s="1"/>
  <c r="N21" i="9"/>
  <c r="O21" i="9" s="1"/>
  <c r="L22" i="9"/>
  <c r="M22" i="9" s="1"/>
  <c r="N22" i="9"/>
  <c r="O22" i="9" s="1"/>
  <c r="L23" i="9"/>
  <c r="M23" i="9" s="1"/>
  <c r="N23" i="9"/>
  <c r="O23" i="9" s="1"/>
  <c r="L24" i="9"/>
  <c r="M24" i="9" s="1"/>
  <c r="N24" i="9"/>
  <c r="O24" i="9" s="1"/>
  <c r="L25" i="9"/>
  <c r="M25" i="9" s="1"/>
  <c r="N25" i="9"/>
  <c r="O25" i="9" s="1"/>
  <c r="L26" i="9"/>
  <c r="M26" i="9" s="1"/>
  <c r="N26" i="9"/>
  <c r="O26" i="9" s="1"/>
  <c r="L27" i="9"/>
  <c r="M27" i="9" s="1"/>
  <c r="N27" i="9"/>
  <c r="O27" i="9" s="1"/>
  <c r="L28" i="9"/>
  <c r="M28" i="9" s="1"/>
  <c r="N28" i="9"/>
  <c r="O28" i="9" s="1"/>
  <c r="L29" i="9"/>
  <c r="M29" i="9" s="1"/>
  <c r="N29" i="9"/>
  <c r="O29" i="9" s="1"/>
  <c r="L30" i="9"/>
  <c r="M30" i="9" s="1"/>
  <c r="N30" i="9"/>
  <c r="O30" i="9" s="1"/>
  <c r="L31" i="9"/>
  <c r="M31" i="9" s="1"/>
  <c r="N31" i="9"/>
  <c r="O31" i="9" s="1"/>
  <c r="L32" i="9"/>
  <c r="M32" i="9" s="1"/>
  <c r="N32" i="9"/>
  <c r="O32" i="9" s="1"/>
  <c r="L33" i="9"/>
  <c r="M33" i="9" s="1"/>
  <c r="N33" i="9"/>
  <c r="O33" i="9" s="1"/>
  <c r="L34" i="9"/>
  <c r="M34" i="9" s="1"/>
  <c r="N34" i="9"/>
  <c r="O34" i="9" s="1"/>
  <c r="L35" i="9"/>
  <c r="M35" i="9" s="1"/>
  <c r="N35" i="9"/>
  <c r="O35" i="9" s="1"/>
  <c r="L36" i="9"/>
  <c r="M36" i="9" s="1"/>
  <c r="N36" i="9"/>
  <c r="O36" i="9" s="1"/>
  <c r="L37" i="9"/>
  <c r="M37" i="9" s="1"/>
  <c r="N37" i="9"/>
  <c r="O37" i="9" s="1"/>
  <c r="L38" i="9"/>
  <c r="M38" i="9" s="1"/>
  <c r="N38" i="9"/>
  <c r="O38" i="9" s="1"/>
  <c r="L39" i="9"/>
  <c r="M39" i="9" s="1"/>
  <c r="N39" i="9"/>
  <c r="O39" i="9" s="1"/>
  <c r="L40" i="9"/>
  <c r="M40" i="9" s="1"/>
  <c r="N40" i="9"/>
  <c r="O40" i="9" s="1"/>
  <c r="L41" i="9"/>
  <c r="M41" i="9" s="1"/>
  <c r="N41" i="9"/>
  <c r="O41" i="9" s="1"/>
  <c r="L42" i="9"/>
  <c r="M42" i="9" s="1"/>
  <c r="N42" i="9"/>
  <c r="O42" i="9" s="1"/>
  <c r="L43" i="9"/>
  <c r="M43" i="9" s="1"/>
  <c r="N43" i="9"/>
  <c r="O43" i="9" s="1"/>
  <c r="L44" i="9"/>
  <c r="M44" i="9" s="1"/>
  <c r="N44" i="9"/>
  <c r="O44" i="9" s="1"/>
  <c r="L45" i="9"/>
  <c r="M45" i="9" s="1"/>
  <c r="N45" i="9"/>
  <c r="O45" i="9" s="1"/>
  <c r="L46" i="9"/>
  <c r="M46" i="9" s="1"/>
  <c r="N46" i="9"/>
  <c r="O46" i="9" s="1"/>
  <c r="L47" i="9"/>
  <c r="M47" i="9" s="1"/>
  <c r="N47" i="9"/>
  <c r="O47" i="9" s="1"/>
  <c r="L48" i="9"/>
  <c r="M48" i="9" s="1"/>
  <c r="N48" i="9"/>
  <c r="O48" i="9" s="1"/>
  <c r="L49" i="9"/>
  <c r="M49" i="9" s="1"/>
  <c r="N49" i="9"/>
  <c r="O49" i="9" s="1"/>
  <c r="L50" i="9"/>
  <c r="M50" i="9" s="1"/>
  <c r="N50" i="9"/>
  <c r="O50" i="9" s="1"/>
  <c r="L51" i="9"/>
  <c r="M51" i="9" s="1"/>
  <c r="N51" i="9"/>
  <c r="O51" i="9" s="1"/>
  <c r="L52" i="9"/>
  <c r="M52" i="9" s="1"/>
  <c r="N52" i="9"/>
  <c r="O52" i="9" s="1"/>
  <c r="L53" i="9"/>
  <c r="M53" i="9" s="1"/>
  <c r="N53" i="9"/>
  <c r="O53" i="9" s="1"/>
  <c r="L54" i="9"/>
  <c r="M54" i="9" s="1"/>
  <c r="N54" i="9"/>
  <c r="O54" i="9" s="1"/>
  <c r="L55" i="9"/>
  <c r="M55" i="9" s="1"/>
  <c r="N55" i="9"/>
  <c r="O55" i="9" s="1"/>
  <c r="L56" i="9"/>
  <c r="M56" i="9" s="1"/>
  <c r="N56" i="9"/>
  <c r="O56" i="9" s="1"/>
  <c r="L57" i="9"/>
  <c r="M57" i="9" s="1"/>
  <c r="N57" i="9"/>
  <c r="O57" i="9" s="1"/>
  <c r="L58" i="9"/>
  <c r="M58" i="9" s="1"/>
  <c r="N58" i="9"/>
  <c r="O58" i="9" s="1"/>
  <c r="L59" i="9"/>
  <c r="M59" i="9" s="1"/>
  <c r="N59" i="9"/>
  <c r="O59" i="9" s="1"/>
  <c r="L60" i="9"/>
  <c r="M60" i="9" s="1"/>
  <c r="N60" i="9"/>
  <c r="O60" i="9" s="1"/>
  <c r="L61" i="9"/>
  <c r="M61" i="9" s="1"/>
  <c r="N61" i="9"/>
  <c r="O61" i="9" s="1"/>
  <c r="L62" i="9"/>
  <c r="M62" i="9" s="1"/>
  <c r="N62" i="9"/>
  <c r="O62" i="9" s="1"/>
  <c r="L63" i="9"/>
  <c r="M63" i="9" s="1"/>
  <c r="N63" i="9"/>
  <c r="O63" i="9" s="1"/>
  <c r="L64" i="9"/>
  <c r="M64" i="9" s="1"/>
  <c r="N64" i="9"/>
  <c r="O64" i="9" s="1"/>
  <c r="L65" i="9"/>
  <c r="M65" i="9" s="1"/>
  <c r="N65" i="9"/>
  <c r="O65" i="9" s="1"/>
  <c r="L66" i="9"/>
  <c r="M66" i="9" s="1"/>
  <c r="N66" i="9"/>
  <c r="O66" i="9" s="1"/>
  <c r="L67" i="9"/>
  <c r="M67" i="9" s="1"/>
  <c r="N67" i="9"/>
  <c r="O67" i="9" s="1"/>
  <c r="L68" i="9"/>
  <c r="M68" i="9" s="1"/>
  <c r="N68" i="9"/>
  <c r="O68" i="9" s="1"/>
  <c r="L69" i="9"/>
  <c r="M69" i="9" s="1"/>
  <c r="N69" i="9"/>
  <c r="O69" i="9" s="1"/>
  <c r="L70" i="9"/>
  <c r="M70" i="9" s="1"/>
  <c r="N70" i="9"/>
  <c r="O70" i="9" s="1"/>
  <c r="L71" i="9"/>
  <c r="M71" i="9" s="1"/>
  <c r="N71" i="9"/>
  <c r="O71" i="9" s="1"/>
  <c r="L72" i="9"/>
  <c r="M72" i="9" s="1"/>
  <c r="N72" i="9"/>
  <c r="O72" i="9" s="1"/>
  <c r="L73" i="9"/>
  <c r="M73" i="9" s="1"/>
  <c r="N73" i="9"/>
  <c r="O73" i="9" s="1"/>
  <c r="L74" i="9"/>
  <c r="M74" i="9" s="1"/>
  <c r="N74" i="9"/>
  <c r="O74" i="9" s="1"/>
  <c r="L75" i="9"/>
  <c r="M75" i="9" s="1"/>
  <c r="N75" i="9"/>
  <c r="O75" i="9" s="1"/>
  <c r="L76" i="9"/>
  <c r="M76" i="9" s="1"/>
  <c r="N76" i="9"/>
  <c r="O76" i="9" s="1"/>
  <c r="L77" i="9"/>
  <c r="M77" i="9" s="1"/>
  <c r="N77" i="9"/>
  <c r="O77" i="9" s="1"/>
  <c r="L78" i="9"/>
  <c r="M78" i="9" s="1"/>
  <c r="N78" i="9"/>
  <c r="O78" i="9" s="1"/>
  <c r="L79" i="9"/>
  <c r="M79" i="9" s="1"/>
  <c r="N79" i="9"/>
  <c r="O79" i="9" s="1"/>
  <c r="L80" i="9"/>
  <c r="M80" i="9" s="1"/>
  <c r="N80" i="9"/>
  <c r="O80" i="9" s="1"/>
  <c r="L81" i="9"/>
  <c r="M81" i="9" s="1"/>
  <c r="N81" i="9"/>
  <c r="O81" i="9" s="1"/>
  <c r="L82" i="9"/>
  <c r="M82" i="9" s="1"/>
  <c r="N82" i="9"/>
  <c r="O82" i="9" s="1"/>
  <c r="L83" i="9"/>
  <c r="M83" i="9" s="1"/>
  <c r="N83" i="9"/>
  <c r="O83" i="9" s="1"/>
  <c r="L84" i="9"/>
  <c r="M84" i="9" s="1"/>
  <c r="N84" i="9"/>
  <c r="O84" i="9" s="1"/>
  <c r="L85" i="9"/>
  <c r="M85" i="9" s="1"/>
  <c r="N85" i="9"/>
  <c r="O85" i="9" s="1"/>
  <c r="L86" i="9"/>
  <c r="M86" i="9" s="1"/>
  <c r="N86" i="9"/>
  <c r="O86" i="9" s="1"/>
  <c r="L87" i="9"/>
  <c r="M87" i="9" s="1"/>
  <c r="N87" i="9"/>
  <c r="O87" i="9" s="1"/>
  <c r="L88" i="9"/>
  <c r="M88" i="9" s="1"/>
  <c r="N88" i="9"/>
  <c r="O88" i="9" s="1"/>
  <c r="L89" i="9"/>
  <c r="M89" i="9" s="1"/>
  <c r="N89" i="9"/>
  <c r="O89" i="9" s="1"/>
  <c r="L90" i="9"/>
  <c r="M90" i="9" s="1"/>
  <c r="N90" i="9"/>
  <c r="O90" i="9" s="1"/>
  <c r="L91" i="9"/>
  <c r="M91" i="9" s="1"/>
  <c r="N91" i="9"/>
  <c r="O91" i="9" s="1"/>
  <c r="L92" i="9"/>
  <c r="M92" i="9" s="1"/>
  <c r="N92" i="9"/>
  <c r="O92" i="9" s="1"/>
  <c r="L93" i="9"/>
  <c r="M93" i="9" s="1"/>
  <c r="N93" i="9"/>
  <c r="O93" i="9" s="1"/>
  <c r="L94" i="9"/>
  <c r="M94" i="9" s="1"/>
  <c r="N94" i="9"/>
  <c r="O94" i="9" s="1"/>
  <c r="L95" i="9"/>
  <c r="M95" i="9" s="1"/>
  <c r="N95" i="9"/>
  <c r="O95" i="9" s="1"/>
  <c r="L96" i="9"/>
  <c r="M96" i="9" s="1"/>
  <c r="N96" i="9"/>
  <c r="O96" i="9" s="1"/>
  <c r="L97" i="9"/>
  <c r="M97" i="9" s="1"/>
  <c r="N97" i="9"/>
  <c r="O97" i="9" s="1"/>
  <c r="L98" i="9"/>
  <c r="M98" i="9" s="1"/>
  <c r="N98" i="9"/>
  <c r="O98" i="9" s="1"/>
  <c r="L99" i="9"/>
  <c r="M99" i="9" s="1"/>
  <c r="N99" i="9"/>
  <c r="O99" i="9" s="1"/>
  <c r="L100" i="9"/>
  <c r="M100" i="9" s="1"/>
  <c r="N100" i="9"/>
  <c r="O100" i="9" s="1"/>
  <c r="L101" i="9"/>
  <c r="M101" i="9" s="1"/>
  <c r="N101" i="9"/>
  <c r="O101" i="9" s="1"/>
  <c r="Q100" i="9" l="1"/>
  <c r="Q101" i="9"/>
  <c r="K100" i="9"/>
  <c r="K101" i="9"/>
  <c r="I100" i="9"/>
  <c r="I101" i="9"/>
  <c r="J27" i="9"/>
  <c r="K27" i="9" s="1"/>
  <c r="H14" i="9"/>
  <c r="I14" i="9" s="1"/>
  <c r="J14" i="9"/>
  <c r="K14" i="9" s="1"/>
  <c r="P14" i="9"/>
  <c r="Q14" i="9" s="1"/>
  <c r="H15" i="9"/>
  <c r="I15" i="9" s="1"/>
  <c r="J15" i="9"/>
  <c r="K15" i="9" s="1"/>
  <c r="P15" i="9"/>
  <c r="Q15" i="9" s="1"/>
  <c r="H16" i="9"/>
  <c r="I16" i="9" s="1"/>
  <c r="J16" i="9"/>
  <c r="K16" i="9" s="1"/>
  <c r="P16" i="9"/>
  <c r="Q16" i="9" s="1"/>
  <c r="H17" i="9"/>
  <c r="I17" i="9" s="1"/>
  <c r="J17" i="9"/>
  <c r="K17" i="9" s="1"/>
  <c r="P17" i="9"/>
  <c r="Q17" i="9" s="1"/>
  <c r="H18" i="9"/>
  <c r="I18" i="9" s="1"/>
  <c r="J18" i="9"/>
  <c r="K18" i="9" s="1"/>
  <c r="P18" i="9"/>
  <c r="Q18" i="9" s="1"/>
  <c r="H19" i="9"/>
  <c r="I19" i="9" s="1"/>
  <c r="J19" i="9"/>
  <c r="K19" i="9" s="1"/>
  <c r="P19" i="9"/>
  <c r="Q19" i="9" s="1"/>
  <c r="H20" i="9"/>
  <c r="I20" i="9" s="1"/>
  <c r="J20" i="9"/>
  <c r="K20" i="9" s="1"/>
  <c r="P20" i="9"/>
  <c r="Q20" i="9" s="1"/>
  <c r="H21" i="9"/>
  <c r="I21" i="9" s="1"/>
  <c r="J21" i="9"/>
  <c r="K21" i="9" s="1"/>
  <c r="P21" i="9"/>
  <c r="Q21" i="9" s="1"/>
  <c r="H22" i="9"/>
  <c r="I22" i="9" s="1"/>
  <c r="J22" i="9"/>
  <c r="K22" i="9" s="1"/>
  <c r="P22" i="9"/>
  <c r="Q22" i="9" s="1"/>
  <c r="H23" i="9"/>
  <c r="I23" i="9" s="1"/>
  <c r="J23" i="9"/>
  <c r="K23" i="9" s="1"/>
  <c r="P23" i="9"/>
  <c r="Q23" i="9" s="1"/>
  <c r="H24" i="9"/>
  <c r="I24" i="9" s="1"/>
  <c r="J24" i="9"/>
  <c r="K24" i="9" s="1"/>
  <c r="P24" i="9"/>
  <c r="Q24" i="9" s="1"/>
  <c r="H25" i="9"/>
  <c r="I25" i="9" s="1"/>
  <c r="J25" i="9"/>
  <c r="K25" i="9" s="1"/>
  <c r="P25" i="9"/>
  <c r="Q25" i="9" s="1"/>
  <c r="H26" i="9"/>
  <c r="I26" i="9" s="1"/>
  <c r="J26" i="9"/>
  <c r="K26" i="9" s="1"/>
  <c r="P26" i="9"/>
  <c r="Q26" i="9" s="1"/>
  <c r="H27" i="9"/>
  <c r="I27" i="9" s="1"/>
  <c r="P27" i="9"/>
  <c r="Q27" i="9" s="1"/>
  <c r="H28" i="9"/>
  <c r="I28" i="9" s="1"/>
  <c r="J28" i="9"/>
  <c r="K28" i="9" s="1"/>
  <c r="P28" i="9"/>
  <c r="Q28" i="9" s="1"/>
  <c r="H29" i="9"/>
  <c r="I29" i="9" s="1"/>
  <c r="J29" i="9"/>
  <c r="K29" i="9" s="1"/>
  <c r="P29" i="9"/>
  <c r="Q29" i="9" s="1"/>
  <c r="H30" i="9"/>
  <c r="I30" i="9" s="1"/>
  <c r="J30" i="9"/>
  <c r="K30" i="9" s="1"/>
  <c r="P30" i="9"/>
  <c r="Q30" i="9" s="1"/>
  <c r="H31" i="9"/>
  <c r="I31" i="9" s="1"/>
  <c r="J31" i="9"/>
  <c r="K31" i="9" s="1"/>
  <c r="P31" i="9"/>
  <c r="Q31" i="9" s="1"/>
  <c r="H32" i="9"/>
  <c r="I32" i="9" s="1"/>
  <c r="J32" i="9"/>
  <c r="K32" i="9" s="1"/>
  <c r="P32" i="9"/>
  <c r="Q32" i="9" s="1"/>
  <c r="H33" i="9"/>
  <c r="I33" i="9" s="1"/>
  <c r="J33" i="9"/>
  <c r="K33" i="9" s="1"/>
  <c r="P33" i="9"/>
  <c r="Q33" i="9" s="1"/>
  <c r="H34" i="9"/>
  <c r="I34" i="9" s="1"/>
  <c r="J34" i="9"/>
  <c r="K34" i="9" s="1"/>
  <c r="P34" i="9"/>
  <c r="Q34" i="9" s="1"/>
  <c r="H35" i="9"/>
  <c r="I35" i="9" s="1"/>
  <c r="J35" i="9"/>
  <c r="K35" i="9" s="1"/>
  <c r="P35" i="9"/>
  <c r="Q35" i="9" s="1"/>
  <c r="H36" i="9"/>
  <c r="I36" i="9" s="1"/>
  <c r="J36" i="9"/>
  <c r="K36" i="9" s="1"/>
  <c r="P36" i="9"/>
  <c r="Q36" i="9" s="1"/>
  <c r="H37" i="9"/>
  <c r="I37" i="9" s="1"/>
  <c r="J37" i="9"/>
  <c r="K37" i="9" s="1"/>
  <c r="P37" i="9"/>
  <c r="Q37" i="9" s="1"/>
  <c r="H38" i="9"/>
  <c r="I38" i="9" s="1"/>
  <c r="J38" i="9"/>
  <c r="K38" i="9" s="1"/>
  <c r="P38" i="9"/>
  <c r="Q38" i="9" s="1"/>
  <c r="H39" i="9"/>
  <c r="I39" i="9" s="1"/>
  <c r="J39" i="9"/>
  <c r="K39" i="9" s="1"/>
  <c r="P39" i="9"/>
  <c r="Q39" i="9" s="1"/>
  <c r="H40" i="9"/>
  <c r="I40" i="9" s="1"/>
  <c r="J40" i="9"/>
  <c r="K40" i="9" s="1"/>
  <c r="P40" i="9"/>
  <c r="Q40" i="9" s="1"/>
  <c r="H41" i="9"/>
  <c r="I41" i="9" s="1"/>
  <c r="J41" i="9"/>
  <c r="K41" i="9" s="1"/>
  <c r="P41" i="9"/>
  <c r="Q41" i="9" s="1"/>
  <c r="H42" i="9"/>
  <c r="I42" i="9" s="1"/>
  <c r="J42" i="9"/>
  <c r="K42" i="9" s="1"/>
  <c r="P42" i="9"/>
  <c r="Q42" i="9" s="1"/>
  <c r="H43" i="9"/>
  <c r="I43" i="9" s="1"/>
  <c r="J43" i="9"/>
  <c r="K43" i="9" s="1"/>
  <c r="P43" i="9"/>
  <c r="Q43" i="9" s="1"/>
  <c r="H44" i="9"/>
  <c r="I44" i="9" s="1"/>
  <c r="J44" i="9"/>
  <c r="K44" i="9" s="1"/>
  <c r="P44" i="9"/>
  <c r="Q44" i="9" s="1"/>
  <c r="H45" i="9"/>
  <c r="I45" i="9" s="1"/>
  <c r="J45" i="9"/>
  <c r="K45" i="9" s="1"/>
  <c r="P45" i="9"/>
  <c r="Q45" i="9" s="1"/>
  <c r="H46" i="9"/>
  <c r="I46" i="9" s="1"/>
  <c r="J46" i="9"/>
  <c r="K46" i="9" s="1"/>
  <c r="P46" i="9"/>
  <c r="Q46" i="9" s="1"/>
  <c r="H47" i="9"/>
  <c r="I47" i="9" s="1"/>
  <c r="J47" i="9"/>
  <c r="K47" i="9" s="1"/>
  <c r="P47" i="9"/>
  <c r="Q47" i="9" s="1"/>
  <c r="H48" i="9"/>
  <c r="I48" i="9" s="1"/>
  <c r="J48" i="9"/>
  <c r="K48" i="9" s="1"/>
  <c r="P48" i="9"/>
  <c r="Q48" i="9" s="1"/>
  <c r="H49" i="9"/>
  <c r="I49" i="9" s="1"/>
  <c r="J49" i="9"/>
  <c r="K49" i="9" s="1"/>
  <c r="P49" i="9"/>
  <c r="Q49" i="9" s="1"/>
  <c r="H50" i="9"/>
  <c r="I50" i="9" s="1"/>
  <c r="J50" i="9"/>
  <c r="K50" i="9" s="1"/>
  <c r="P50" i="9"/>
  <c r="Q50" i="9" s="1"/>
  <c r="H51" i="9"/>
  <c r="I51" i="9" s="1"/>
  <c r="J51" i="9"/>
  <c r="K51" i="9" s="1"/>
  <c r="P51" i="9"/>
  <c r="Q51" i="9" s="1"/>
  <c r="H52" i="9"/>
  <c r="I52" i="9" s="1"/>
  <c r="J52" i="9"/>
  <c r="K52" i="9" s="1"/>
  <c r="P52" i="9"/>
  <c r="Q52" i="9" s="1"/>
  <c r="H53" i="9"/>
  <c r="I53" i="9" s="1"/>
  <c r="J53" i="9"/>
  <c r="K53" i="9" s="1"/>
  <c r="P53" i="9"/>
  <c r="Q53" i="9" s="1"/>
  <c r="H54" i="9"/>
  <c r="I54" i="9" s="1"/>
  <c r="J54" i="9"/>
  <c r="K54" i="9" s="1"/>
  <c r="P54" i="9"/>
  <c r="Q54" i="9" s="1"/>
  <c r="H55" i="9"/>
  <c r="I55" i="9" s="1"/>
  <c r="J55" i="9"/>
  <c r="K55" i="9" s="1"/>
  <c r="P55" i="9"/>
  <c r="Q55" i="9" s="1"/>
  <c r="H56" i="9"/>
  <c r="I56" i="9" s="1"/>
  <c r="J56" i="9"/>
  <c r="K56" i="9" s="1"/>
  <c r="P56" i="9"/>
  <c r="Q56" i="9" s="1"/>
  <c r="H57" i="9"/>
  <c r="I57" i="9" s="1"/>
  <c r="J57" i="9"/>
  <c r="K57" i="9" s="1"/>
  <c r="P57" i="9"/>
  <c r="Q57" i="9" s="1"/>
  <c r="H58" i="9"/>
  <c r="I58" i="9" s="1"/>
  <c r="J58" i="9"/>
  <c r="K58" i="9" s="1"/>
  <c r="P58" i="9"/>
  <c r="Q58" i="9" s="1"/>
  <c r="H59" i="9"/>
  <c r="I59" i="9" s="1"/>
  <c r="J59" i="9"/>
  <c r="K59" i="9" s="1"/>
  <c r="P59" i="9"/>
  <c r="Q59" i="9" s="1"/>
  <c r="H60" i="9"/>
  <c r="I60" i="9" s="1"/>
  <c r="J60" i="9"/>
  <c r="K60" i="9" s="1"/>
  <c r="P60" i="9"/>
  <c r="Q60" i="9" s="1"/>
  <c r="H61" i="9"/>
  <c r="I61" i="9" s="1"/>
  <c r="J61" i="9"/>
  <c r="K61" i="9" s="1"/>
  <c r="P61" i="9"/>
  <c r="Q61" i="9" s="1"/>
  <c r="H62" i="9"/>
  <c r="I62" i="9" s="1"/>
  <c r="J62" i="9"/>
  <c r="K62" i="9" s="1"/>
  <c r="P62" i="9"/>
  <c r="Q62" i="9" s="1"/>
  <c r="H63" i="9"/>
  <c r="I63" i="9" s="1"/>
  <c r="J63" i="9"/>
  <c r="K63" i="9" s="1"/>
  <c r="P63" i="9"/>
  <c r="Q63" i="9" s="1"/>
  <c r="H64" i="9"/>
  <c r="I64" i="9" s="1"/>
  <c r="J64" i="9"/>
  <c r="K64" i="9" s="1"/>
  <c r="P64" i="9"/>
  <c r="Q64" i="9" s="1"/>
  <c r="H65" i="9"/>
  <c r="I65" i="9" s="1"/>
  <c r="J65" i="9"/>
  <c r="K65" i="9" s="1"/>
  <c r="P65" i="9"/>
  <c r="Q65" i="9" s="1"/>
  <c r="H66" i="9"/>
  <c r="I66" i="9" s="1"/>
  <c r="J66" i="9"/>
  <c r="K66" i="9" s="1"/>
  <c r="P66" i="9"/>
  <c r="Q66" i="9" s="1"/>
  <c r="H67" i="9"/>
  <c r="I67" i="9" s="1"/>
  <c r="J67" i="9"/>
  <c r="K67" i="9" s="1"/>
  <c r="P67" i="9"/>
  <c r="Q67" i="9" s="1"/>
  <c r="H68" i="9"/>
  <c r="I68" i="9" s="1"/>
  <c r="J68" i="9"/>
  <c r="K68" i="9" s="1"/>
  <c r="P68" i="9"/>
  <c r="Q68" i="9" s="1"/>
  <c r="H69" i="9"/>
  <c r="I69" i="9" s="1"/>
  <c r="J69" i="9"/>
  <c r="K69" i="9" s="1"/>
  <c r="P69" i="9"/>
  <c r="Q69" i="9" s="1"/>
  <c r="H70" i="9"/>
  <c r="I70" i="9" s="1"/>
  <c r="J70" i="9"/>
  <c r="K70" i="9" s="1"/>
  <c r="P70" i="9"/>
  <c r="Q70" i="9" s="1"/>
  <c r="H71" i="9"/>
  <c r="I71" i="9" s="1"/>
  <c r="J71" i="9"/>
  <c r="K71" i="9" s="1"/>
  <c r="P71" i="9"/>
  <c r="Q71" i="9" s="1"/>
  <c r="H72" i="9"/>
  <c r="I72" i="9" s="1"/>
  <c r="J72" i="9"/>
  <c r="K72" i="9" s="1"/>
  <c r="P72" i="9"/>
  <c r="Q72" i="9" s="1"/>
  <c r="H73" i="9"/>
  <c r="I73" i="9" s="1"/>
  <c r="J73" i="9"/>
  <c r="K73" i="9" s="1"/>
  <c r="P73" i="9"/>
  <c r="Q73" i="9" s="1"/>
  <c r="H74" i="9"/>
  <c r="I74" i="9" s="1"/>
  <c r="J74" i="9"/>
  <c r="K74" i="9" s="1"/>
  <c r="P74" i="9"/>
  <c r="Q74" i="9" s="1"/>
  <c r="H75" i="9"/>
  <c r="I75" i="9" s="1"/>
  <c r="J75" i="9"/>
  <c r="K75" i="9" s="1"/>
  <c r="P75" i="9"/>
  <c r="Q75" i="9" s="1"/>
  <c r="H76" i="9"/>
  <c r="I76" i="9" s="1"/>
  <c r="J76" i="9"/>
  <c r="K76" i="9" s="1"/>
  <c r="P76" i="9"/>
  <c r="Q76" i="9" s="1"/>
  <c r="H77" i="9"/>
  <c r="I77" i="9" s="1"/>
  <c r="J77" i="9"/>
  <c r="K77" i="9" s="1"/>
  <c r="P77" i="9"/>
  <c r="Q77" i="9" s="1"/>
  <c r="H78" i="9"/>
  <c r="I78" i="9" s="1"/>
  <c r="J78" i="9"/>
  <c r="K78" i="9" s="1"/>
  <c r="P78" i="9"/>
  <c r="Q78" i="9" s="1"/>
  <c r="H79" i="9"/>
  <c r="I79" i="9" s="1"/>
  <c r="J79" i="9"/>
  <c r="K79" i="9" s="1"/>
  <c r="P79" i="9"/>
  <c r="Q79" i="9" s="1"/>
  <c r="H80" i="9"/>
  <c r="I80" i="9" s="1"/>
  <c r="J80" i="9"/>
  <c r="K80" i="9" s="1"/>
  <c r="P80" i="9"/>
  <c r="Q80" i="9" s="1"/>
  <c r="H81" i="9"/>
  <c r="I81" i="9" s="1"/>
  <c r="J81" i="9"/>
  <c r="K81" i="9" s="1"/>
  <c r="P81" i="9"/>
  <c r="Q81" i="9" s="1"/>
  <c r="H82" i="9"/>
  <c r="I82" i="9" s="1"/>
  <c r="J82" i="9"/>
  <c r="K82" i="9" s="1"/>
  <c r="P82" i="9"/>
  <c r="Q82" i="9" s="1"/>
  <c r="H83" i="9"/>
  <c r="I83" i="9" s="1"/>
  <c r="J83" i="9"/>
  <c r="K83" i="9" s="1"/>
  <c r="P83" i="9"/>
  <c r="Q83" i="9" s="1"/>
  <c r="H84" i="9"/>
  <c r="I84" i="9" s="1"/>
  <c r="J84" i="9"/>
  <c r="K84" i="9" s="1"/>
  <c r="P84" i="9"/>
  <c r="Q84" i="9" s="1"/>
  <c r="H85" i="9"/>
  <c r="I85" i="9" s="1"/>
  <c r="J85" i="9"/>
  <c r="K85" i="9" s="1"/>
  <c r="P85" i="9"/>
  <c r="Q85" i="9" s="1"/>
  <c r="H86" i="9"/>
  <c r="I86" i="9" s="1"/>
  <c r="J86" i="9"/>
  <c r="K86" i="9" s="1"/>
  <c r="P86" i="9"/>
  <c r="Q86" i="9" s="1"/>
  <c r="H87" i="9"/>
  <c r="I87" i="9" s="1"/>
  <c r="J87" i="9"/>
  <c r="K87" i="9" s="1"/>
  <c r="P87" i="9"/>
  <c r="Q87" i="9" s="1"/>
  <c r="H88" i="9"/>
  <c r="I88" i="9" s="1"/>
  <c r="J88" i="9"/>
  <c r="K88" i="9" s="1"/>
  <c r="P88" i="9"/>
  <c r="Q88" i="9" s="1"/>
  <c r="H89" i="9"/>
  <c r="I89" i="9" s="1"/>
  <c r="J89" i="9"/>
  <c r="K89" i="9" s="1"/>
  <c r="P89" i="9"/>
  <c r="Q89" i="9" s="1"/>
  <c r="H90" i="9"/>
  <c r="I90" i="9" s="1"/>
  <c r="J90" i="9"/>
  <c r="K90" i="9" s="1"/>
  <c r="P90" i="9"/>
  <c r="Q90" i="9" s="1"/>
  <c r="H91" i="9"/>
  <c r="I91" i="9" s="1"/>
  <c r="J91" i="9"/>
  <c r="K91" i="9" s="1"/>
  <c r="P91" i="9"/>
  <c r="Q91" i="9" s="1"/>
  <c r="H92" i="9"/>
  <c r="I92" i="9" s="1"/>
  <c r="J92" i="9"/>
  <c r="K92" i="9" s="1"/>
  <c r="P92" i="9"/>
  <c r="Q92" i="9" s="1"/>
  <c r="H93" i="9"/>
  <c r="I93" i="9" s="1"/>
  <c r="J93" i="9"/>
  <c r="K93" i="9" s="1"/>
  <c r="P93" i="9"/>
  <c r="Q93" i="9" s="1"/>
  <c r="H94" i="9"/>
  <c r="I94" i="9" s="1"/>
  <c r="J94" i="9"/>
  <c r="K94" i="9" s="1"/>
  <c r="P94" i="9"/>
  <c r="Q94" i="9" s="1"/>
  <c r="H95" i="9"/>
  <c r="I95" i="9" s="1"/>
  <c r="J95" i="9"/>
  <c r="K95" i="9" s="1"/>
  <c r="P95" i="9"/>
  <c r="Q95" i="9" s="1"/>
  <c r="H96" i="9"/>
  <c r="I96" i="9" s="1"/>
  <c r="J96" i="9"/>
  <c r="K96" i="9" s="1"/>
  <c r="P96" i="9"/>
  <c r="Q96" i="9" s="1"/>
  <c r="H97" i="9"/>
  <c r="I97" i="9" s="1"/>
  <c r="J97" i="9"/>
  <c r="K97" i="9" s="1"/>
  <c r="P97" i="9"/>
  <c r="Q97" i="9" s="1"/>
  <c r="H98" i="9"/>
  <c r="I98" i="9" s="1"/>
  <c r="J98" i="9"/>
  <c r="K98" i="9" s="1"/>
  <c r="P98" i="9"/>
  <c r="Q98" i="9" s="1"/>
  <c r="H99" i="9"/>
  <c r="I99" i="9" s="1"/>
  <c r="J99" i="9"/>
  <c r="K99" i="9" s="1"/>
  <c r="P99" i="9"/>
  <c r="Q99" i="9" s="1"/>
  <c r="J2" i="9"/>
  <c r="K2" i="9" s="1"/>
  <c r="J3" i="9"/>
  <c r="K3" i="9" s="1"/>
  <c r="J4" i="9"/>
  <c r="K4" i="9" s="1"/>
  <c r="J5" i="9"/>
  <c r="K5" i="9" s="1"/>
  <c r="J6" i="9"/>
  <c r="K6" i="9" s="1"/>
  <c r="J7" i="9"/>
  <c r="K7" i="9" s="1"/>
  <c r="J8" i="9"/>
  <c r="K8" i="9" s="1"/>
  <c r="K9" i="9"/>
  <c r="J10" i="9"/>
  <c r="K10" i="9" s="1"/>
  <c r="J11" i="9"/>
  <c r="K11" i="9" s="1"/>
  <c r="J12" i="9"/>
  <c r="K12" i="9" s="1"/>
  <c r="J13" i="9"/>
  <c r="K13" i="9" s="1"/>
  <c r="I6" i="9"/>
  <c r="I7" i="9"/>
  <c r="I8" i="9"/>
  <c r="I9" i="9"/>
  <c r="H10" i="9"/>
  <c r="I10" i="9" s="1"/>
  <c r="H11" i="9"/>
  <c r="I11" i="9" s="1"/>
  <c r="H12" i="9"/>
  <c r="I12" i="9" s="1"/>
  <c r="H13" i="9"/>
  <c r="I13" i="9" s="1"/>
  <c r="I2" i="9"/>
  <c r="H3" i="9"/>
  <c r="I3" i="9" s="1"/>
  <c r="I4" i="9"/>
  <c r="I5" i="9"/>
  <c r="G6" i="15"/>
  <c r="A4" i="12"/>
  <c r="A20" i="12"/>
  <c r="B20" i="12" s="1"/>
  <c r="A19" i="12"/>
  <c r="B19" i="12" s="1"/>
  <c r="A18" i="12"/>
  <c r="B18" i="12" s="1"/>
  <c r="A17" i="12"/>
  <c r="B17" i="12" s="1"/>
  <c r="A16" i="12"/>
  <c r="B16" i="12" s="1"/>
  <c r="A15" i="12"/>
  <c r="B15" i="12" s="1"/>
  <c r="A14" i="12"/>
  <c r="B14" i="12" s="1"/>
  <c r="A13" i="12"/>
  <c r="B13" i="12" s="1"/>
  <c r="A12" i="12"/>
  <c r="B12" i="12" s="1"/>
  <c r="A11" i="12"/>
  <c r="B11" i="12" s="1"/>
  <c r="A10" i="12"/>
  <c r="B10" i="12" s="1"/>
  <c r="A9" i="12"/>
  <c r="B9" i="12" s="1"/>
  <c r="A8" i="12"/>
  <c r="B8" i="12" s="1"/>
  <c r="A7" i="12"/>
  <c r="B7" i="12" s="1"/>
  <c r="A6" i="12"/>
  <c r="B6" i="12" s="1"/>
  <c r="A5" i="12"/>
  <c r="B5" i="12" s="1"/>
  <c r="A3" i="12"/>
  <c r="A2" i="12"/>
  <c r="G14" i="13"/>
  <c r="P10" i="9" s="1"/>
  <c r="Q10" i="9" s="1"/>
  <c r="G15" i="13"/>
  <c r="G16" i="13"/>
  <c r="G17" i="13"/>
  <c r="P8" i="9" s="1"/>
  <c r="Q8" i="9" s="1"/>
  <c r="G18" i="13"/>
  <c r="G19" i="13"/>
  <c r="G20" i="13"/>
  <c r="G21" i="13"/>
  <c r="G4" i="13"/>
  <c r="G5" i="13"/>
  <c r="G6" i="13"/>
  <c r="P2" i="9" s="1"/>
  <c r="Q2" i="9" s="1"/>
  <c r="G7" i="13"/>
  <c r="G8" i="13"/>
  <c r="P4" i="9" s="1"/>
  <c r="Q4" i="9" s="1"/>
  <c r="G9" i="13"/>
  <c r="P12" i="9" s="1"/>
  <c r="Q12" i="9" s="1"/>
  <c r="G10" i="13"/>
  <c r="P13" i="9" s="1"/>
  <c r="Q13" i="9" s="1"/>
  <c r="G11" i="13"/>
  <c r="P11" i="9" s="1"/>
  <c r="Q11" i="9" s="1"/>
  <c r="G17" i="15"/>
  <c r="G18" i="15"/>
  <c r="G19" i="15"/>
  <c r="G20" i="15"/>
  <c r="G21" i="15"/>
  <c r="G22" i="15"/>
  <c r="G23" i="15"/>
  <c r="G16" i="15"/>
  <c r="G13" i="15"/>
  <c r="G7" i="15"/>
  <c r="G8" i="15"/>
  <c r="G9" i="15"/>
  <c r="G10" i="15"/>
  <c r="N2" i="9" s="1"/>
  <c r="O2" i="9" s="1"/>
  <c r="G11" i="15"/>
  <c r="G12" i="15"/>
  <c r="P3" i="9" l="1"/>
  <c r="Q3" i="9" s="1"/>
  <c r="P6" i="9"/>
  <c r="Q6" i="9" s="1"/>
  <c r="P7" i="9"/>
  <c r="Q7" i="9" s="1"/>
  <c r="L9" i="9"/>
  <c r="M9" i="9" s="1"/>
  <c r="N9" i="9"/>
  <c r="O9" i="9" s="1"/>
  <c r="L5" i="9"/>
  <c r="M5" i="9" s="1"/>
  <c r="N5" i="9"/>
  <c r="O5" i="9" s="1"/>
  <c r="L6" i="9"/>
  <c r="M6" i="9" s="1"/>
  <c r="N6" i="9"/>
  <c r="O6" i="9" s="1"/>
  <c r="L8" i="9"/>
  <c r="M8" i="9" s="1"/>
  <c r="N8" i="9"/>
  <c r="O8" i="9" s="1"/>
  <c r="L3" i="9"/>
  <c r="M3" i="9" s="1"/>
  <c r="N3" i="9"/>
  <c r="O3" i="9" s="1"/>
  <c r="L4" i="9"/>
  <c r="M4" i="9" s="1"/>
  <c r="N4" i="9"/>
  <c r="O4" i="9" s="1"/>
  <c r="L7" i="9"/>
  <c r="M7" i="9" s="1"/>
  <c r="N7" i="9"/>
  <c r="O7" i="9" s="1"/>
  <c r="P9" i="9"/>
  <c r="Q9" i="9" s="1"/>
  <c r="P5" i="9"/>
  <c r="Q5" i="9" s="1"/>
  <c r="R54" i="9"/>
  <c r="R60" i="9"/>
  <c r="R92" i="9"/>
  <c r="R55" i="9"/>
  <c r="R83" i="9"/>
  <c r="R20" i="9"/>
  <c r="R30" i="9"/>
  <c r="R86" i="9"/>
  <c r="R58" i="9"/>
  <c r="R53" i="9"/>
  <c r="R49" i="9"/>
  <c r="R91" i="9"/>
  <c r="R45" i="9"/>
  <c r="R26" i="9"/>
  <c r="R19" i="9"/>
  <c r="R14" i="9"/>
  <c r="R50" i="9"/>
  <c r="R38" i="9"/>
  <c r="R78" i="9"/>
  <c r="R33" i="9"/>
  <c r="R85" i="9"/>
  <c r="R76" i="9"/>
  <c r="R61" i="9"/>
  <c r="R79" i="9"/>
  <c r="R51" i="9"/>
  <c r="R44" i="9"/>
  <c r="R80" i="9"/>
  <c r="R39" i="9"/>
  <c r="R35" i="9"/>
  <c r="R31" i="9"/>
  <c r="R25" i="9"/>
  <c r="R17" i="9"/>
  <c r="R99" i="9"/>
  <c r="R75" i="9"/>
  <c r="R65" i="9"/>
  <c r="R64" i="9"/>
  <c r="R47" i="9"/>
  <c r="R88" i="9"/>
  <c r="R87" i="9"/>
  <c r="R74" i="9"/>
  <c r="R59" i="9"/>
  <c r="R46" i="9"/>
  <c r="R34" i="9"/>
  <c r="R21" i="9"/>
  <c r="R93" i="9"/>
  <c r="R82" i="9"/>
  <c r="R70" i="9"/>
  <c r="R63" i="9"/>
  <c r="R42" i="9"/>
  <c r="R98" i="9"/>
  <c r="R97" i="9"/>
  <c r="R81" i="9"/>
  <c r="R77" i="9"/>
  <c r="R69" i="9"/>
  <c r="R24" i="9"/>
  <c r="R73" i="9"/>
  <c r="R62" i="9"/>
  <c r="R41" i="9"/>
  <c r="R37" i="9"/>
  <c r="R36" i="9"/>
  <c r="R29" i="9"/>
  <c r="R23" i="9"/>
  <c r="R16" i="9"/>
  <c r="R96" i="9"/>
  <c r="R90" i="9"/>
  <c r="R84" i="9"/>
  <c r="R68" i="9"/>
  <c r="R66" i="9"/>
  <c r="R57" i="9"/>
  <c r="R52" i="9"/>
  <c r="R48" i="9"/>
  <c r="R40" i="9"/>
  <c r="R32" i="9"/>
  <c r="R28" i="9"/>
  <c r="R27" i="9"/>
  <c r="R15" i="9"/>
  <c r="R89" i="9"/>
  <c r="R72" i="9"/>
  <c r="R56" i="9"/>
  <c r="R95" i="9"/>
  <c r="R94" i="9"/>
  <c r="R71" i="9"/>
  <c r="R67" i="9"/>
  <c r="R43" i="9"/>
  <c r="R22" i="9"/>
  <c r="R18" i="9"/>
  <c r="R11" i="9"/>
  <c r="R12" i="9"/>
  <c r="R13" i="9"/>
  <c r="R10" i="9"/>
  <c r="R2" i="9"/>
  <c r="R4" i="9" l="1"/>
  <c r="T4" i="9" s="1"/>
  <c r="R8" i="9"/>
  <c r="T8" i="9" s="1"/>
  <c r="R6" i="9"/>
  <c r="R7" i="9"/>
  <c r="R5" i="9"/>
  <c r="R9" i="9"/>
  <c r="R3" i="9"/>
  <c r="B2" i="12" s="1"/>
  <c r="S6" i="9" l="1"/>
  <c r="S3" i="9"/>
  <c r="S7" i="9"/>
  <c r="S2" i="9"/>
  <c r="S9" i="9"/>
  <c r="S5" i="9"/>
  <c r="B3" i="12"/>
  <c r="B4" i="12" l="1"/>
  <c r="C4" i="12" l="1"/>
  <c r="C3" i="12"/>
  <c r="C12" i="12"/>
  <c r="C16" i="12"/>
  <c r="C14" i="12"/>
  <c r="C11" i="12"/>
  <c r="C18" i="12"/>
  <c r="C20" i="12"/>
  <c r="C15" i="12"/>
  <c r="C9" i="12"/>
  <c r="C8" i="12"/>
  <c r="C10" i="12"/>
  <c r="C17" i="12"/>
  <c r="C6" i="12"/>
  <c r="C7" i="12"/>
  <c r="C19" i="12"/>
  <c r="C2" i="12"/>
  <c r="C13" i="12"/>
  <c r="C5" i="12"/>
</calcChain>
</file>

<file path=xl/sharedStrings.xml><?xml version="1.0" encoding="utf-8"?>
<sst xmlns="http://schemas.openxmlformats.org/spreadsheetml/2006/main" count="136" uniqueCount="65">
  <si>
    <t>First Name</t>
  </si>
  <si>
    <t>Last Name</t>
  </si>
  <si>
    <t>Gender</t>
  </si>
  <si>
    <t>Date of Birth</t>
  </si>
  <si>
    <t>F</t>
  </si>
  <si>
    <t>Total</t>
  </si>
  <si>
    <t>Throw Points</t>
  </si>
  <si>
    <t>EG1</t>
  </si>
  <si>
    <t>Team</t>
  </si>
  <si>
    <t>Score</t>
  </si>
  <si>
    <t>Bib Number</t>
  </si>
  <si>
    <t>Team Name</t>
  </si>
  <si>
    <t>Lane</t>
  </si>
  <si>
    <t>Bib</t>
  </si>
  <si>
    <t>Time</t>
  </si>
  <si>
    <t>Heat</t>
  </si>
  <si>
    <t>Pool</t>
  </si>
  <si>
    <t>Add as many pools as required. Do not change any columns.</t>
  </si>
  <si>
    <t>Add as many pools/heats as required. Do not change any columns.</t>
  </si>
  <si>
    <t>Round 1</t>
  </si>
  <si>
    <t>Round 2</t>
  </si>
  <si>
    <t>Round 3</t>
  </si>
  <si>
    <t>Round 4</t>
  </si>
  <si>
    <t>Best</t>
  </si>
  <si>
    <t>Rank Girls</t>
  </si>
  <si>
    <t>Rank Boys</t>
  </si>
  <si>
    <t>Place</t>
  </si>
  <si>
    <t>60m</t>
  </si>
  <si>
    <t>Long Jump</t>
  </si>
  <si>
    <t>Standing LJ</t>
  </si>
  <si>
    <t>Shot</t>
  </si>
  <si>
    <t>Event:</t>
  </si>
  <si>
    <t>(select from dropdown)</t>
  </si>
  <si>
    <t>2-Lap</t>
  </si>
  <si>
    <t>60m Points</t>
  </si>
  <si>
    <t>2-Lap Points</t>
  </si>
  <si>
    <t>LJ Points</t>
  </si>
  <si>
    <t>SLJ Points</t>
  </si>
  <si>
    <t>EG2</t>
  </si>
  <si>
    <t>EG3</t>
  </si>
  <si>
    <t>M</t>
  </si>
  <si>
    <t>EG4</t>
  </si>
  <si>
    <t>EG5</t>
  </si>
  <si>
    <t>EG6</t>
  </si>
  <si>
    <t>EG7</t>
  </si>
  <si>
    <t>EG8</t>
  </si>
  <si>
    <t>Laura</t>
  </si>
  <si>
    <t>Muir</t>
  </si>
  <si>
    <t>Jemma</t>
  </si>
  <si>
    <t>Reekie</t>
  </si>
  <si>
    <t>Neil</t>
  </si>
  <si>
    <t>Gourley</t>
  </si>
  <si>
    <t>Eilish</t>
  </si>
  <si>
    <t>McColgan</t>
  </si>
  <si>
    <t>Megan</t>
  </si>
  <si>
    <t>Keith</t>
  </si>
  <si>
    <t>Alyson</t>
  </si>
  <si>
    <t>Bell</t>
  </si>
  <si>
    <t>Josh</t>
  </si>
  <si>
    <t>Kerr</t>
  </si>
  <si>
    <t>Nicole</t>
  </si>
  <si>
    <t>Yeargin</t>
  </si>
  <si>
    <t>Scotland 1</t>
  </si>
  <si>
    <t>Scotland 2</t>
  </si>
  <si>
    <t>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</si>
</sst>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/>
    <xf numFmtId="2" fontId="0" fillId="0" borderId="0" xfId="0" applyNumberFormat="1" applyAlignment="1">
      <alignment horizontal="center"/>
    </xf>
    <xf numFmtId="0" fontId="6" fillId="0" borderId="0" xfId="0" applyFont="1"/>
    <xf numFmtId="2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2" applyNumberFormat="1" applyFont="1" applyFill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9" fillId="0" borderId="0" xfId="0" applyFont="1" applyAlignment="1">
      <alignment horizontal="center"/>
    </xf>
    <xf numFmtId="0" fontId="11" fillId="0" borderId="0" xfId="2" applyNumberFormat="1" applyFont="1" applyFill="1" applyBorder="1" applyAlignment="1" applyProtection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3" xfId="0" applyBorder="1"/>
    <xf numFmtId="2" fontId="11" fillId="0" borderId="2" xfId="2" applyNumberFormat="1" applyFont="1" applyFill="1" applyBorder="1" applyAlignment="1" applyProtection="1">
      <alignment horizontal="center"/>
    </xf>
    <xf numFmtId="0" fontId="0" fillId="0" borderId="2" xfId="0" applyBorder="1"/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11" fillId="0" borderId="3" xfId="2" applyNumberFormat="1" applyFont="1" applyFill="1" applyBorder="1" applyAlignment="1" applyProtection="1">
      <alignment horizontal="center"/>
    </xf>
    <xf numFmtId="2" fontId="6" fillId="0" borderId="3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0" fillId="0" borderId="0" xfId="0" applyFont="1"/>
    <xf numFmtId="2" fontId="13" fillId="0" borderId="0" xfId="0" applyNumberFormat="1" applyFont="1" applyAlignment="1">
      <alignment horizontal="center"/>
    </xf>
    <xf numFmtId="1" fontId="13" fillId="0" borderId="2" xfId="0" applyNumberFormat="1" applyFont="1" applyBorder="1"/>
    <xf numFmtId="0" fontId="9" fillId="0" borderId="3" xfId="0" applyFont="1" applyBorder="1"/>
    <xf numFmtId="164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5" fillId="3" borderId="6" xfId="0" applyFont="1" applyFill="1" applyBorder="1"/>
    <xf numFmtId="0" fontId="0" fillId="2" borderId="3" xfId="0" applyFill="1" applyBorder="1"/>
    <xf numFmtId="0" fontId="0" fillId="2" borderId="2" xfId="0" applyFill="1" applyBorder="1"/>
    <xf numFmtId="2" fontId="0" fillId="0" borderId="5" xfId="0" applyNumberForma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0" fillId="0" borderId="0" xfId="0" applyNumberFormat="1"/>
    <xf numFmtId="1" fontId="12" fillId="0" borderId="4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2" xfId="0" applyNumberFormat="1" applyBorder="1"/>
    <xf numFmtId="164" fontId="12" fillId="0" borderId="5" xfId="0" applyNumberFormat="1" applyFont="1" applyBorder="1" applyAlignment="1">
      <alignment horizontal="center"/>
    </xf>
    <xf numFmtId="164" fontId="0" fillId="0" borderId="2" xfId="0" applyNumberFormat="1" applyBorder="1"/>
    <xf numFmtId="1" fontId="0" fillId="0" borderId="4" xfId="0" applyNumberFormat="1" applyBorder="1" applyAlignment="1">
      <alignment horizontal="center"/>
    </xf>
    <xf numFmtId="1" fontId="11" fillId="0" borderId="0" xfId="2" applyNumberFormat="1" applyFont="1" applyFill="1" applyBorder="1" applyAlignment="1" applyProtection="1">
      <alignment horizontal="center"/>
    </xf>
    <xf numFmtId="1" fontId="11" fillId="0" borderId="1" xfId="2" applyNumberFormat="1" applyFont="1" applyFill="1" applyBorder="1" applyAlignment="1" applyProtection="1">
      <alignment horizontal="center"/>
    </xf>
    <xf numFmtId="0" fontId="0" fillId="2" borderId="5" xfId="0" applyFill="1" applyBorder="1"/>
    <xf numFmtId="0" fontId="0" fillId="0" borderId="1" xfId="0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0" fontId="15" fillId="0" borderId="0" xfId="0" applyFont="1"/>
    <xf numFmtId="0" fontId="15" fillId="3" borderId="9" xfId="0" applyFont="1" applyFill="1" applyBorder="1"/>
    <xf numFmtId="0" fontId="15" fillId="3" borderId="7" xfId="0" applyFont="1" applyFill="1" applyBorder="1" applyAlignment="1">
      <alignment horizontal="right"/>
    </xf>
    <xf numFmtId="164" fontId="0" fillId="0" borderId="1" xfId="0" applyNumberFormat="1" applyBorder="1"/>
    <xf numFmtId="164" fontId="0" fillId="0" borderId="3" xfId="0" applyNumberFormat="1" applyBorder="1"/>
    <xf numFmtId="2" fontId="0" fillId="0" borderId="3" xfId="0" applyNumberFormat="1" applyBorder="1"/>
    <xf numFmtId="1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2" applyFont="1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2" fontId="11" fillId="0" borderId="0" xfId="2" applyNumberFormat="1" applyFont="1" applyFill="1" applyBorder="1" applyAlignment="1" applyProtection="1">
      <alignment horizontal="center"/>
    </xf>
    <xf numFmtId="2" fontId="11" fillId="0" borderId="1" xfId="2" applyNumberFormat="1" applyFont="1" applyFill="1" applyBorder="1" applyAlignment="1" applyProtection="1">
      <alignment horizontal="center"/>
    </xf>
    <xf numFmtId="2" fontId="0" fillId="0" borderId="8" xfId="0" applyNumberForma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16" fillId="0" borderId="2" xfId="0" applyFont="1" applyBorder="1"/>
    <xf numFmtId="0" fontId="16" fillId="0" borderId="3" xfId="0" applyFont="1" applyBorder="1"/>
    <xf numFmtId="2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8" fillId="0" borderId="0" xfId="0" applyFont="1"/>
    <xf numFmtId="0" fontId="19" fillId="0" borderId="0" xfId="2" applyNumberFormat="1" applyFont="1" applyFill="1" applyBorder="1" applyAlignment="1" applyProtection="1">
      <alignment horizontal="left"/>
    </xf>
    <xf numFmtId="0" fontId="19" fillId="0" borderId="0" xfId="2" applyFont="1" applyFill="1" applyBorder="1" applyAlignment="1" applyProtection="1"/>
    <xf numFmtId="14" fontId="19" fillId="0" borderId="0" xfId="2" applyNumberFormat="1" applyFont="1" applyFill="1" applyBorder="1" applyAlignment="1" applyProtection="1">
      <alignment horizontal="center"/>
    </xf>
    <xf numFmtId="0" fontId="20" fillId="2" borderId="2" xfId="0" applyFont="1" applyFill="1" applyBorder="1"/>
    <xf numFmtId="164" fontId="19" fillId="0" borderId="2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2" fontId="19" fillId="0" borderId="2" xfId="2" applyNumberFormat="1" applyFont="1" applyFill="1" applyBorder="1" applyAlignment="1" applyProtection="1">
      <alignment horizontal="center"/>
    </xf>
    <xf numFmtId="1" fontId="19" fillId="0" borderId="0" xfId="2" applyNumberFormat="1" applyFont="1" applyFill="1" applyBorder="1" applyAlignment="1" applyProtection="1">
      <alignment horizontal="center"/>
    </xf>
    <xf numFmtId="2" fontId="19" fillId="0" borderId="0" xfId="2" applyNumberFormat="1" applyFont="1" applyFill="1" applyBorder="1" applyAlignment="1" applyProtection="1">
      <alignment horizontal="center"/>
    </xf>
    <xf numFmtId="2" fontId="20" fillId="0" borderId="2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 vertical="center" wrapText="1"/>
    </xf>
    <xf numFmtId="1" fontId="21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2" applyNumberFormat="1" applyFont="1" applyFill="1" applyBorder="1" applyAlignment="1" applyProtection="1">
      <alignment horizontal="left"/>
    </xf>
    <xf numFmtId="0" fontId="19" fillId="0" borderId="1" xfId="2" applyFont="1" applyFill="1" applyBorder="1" applyAlignment="1" applyProtection="1"/>
    <xf numFmtId="14" fontId="19" fillId="0" borderId="1" xfId="2" applyNumberFormat="1" applyFont="1" applyFill="1" applyBorder="1" applyAlignment="1" applyProtection="1">
      <alignment horizontal="center"/>
    </xf>
    <xf numFmtId="0" fontId="20" fillId="2" borderId="3" xfId="0" applyFont="1" applyFill="1" applyBorder="1"/>
    <xf numFmtId="164" fontId="19" fillId="0" borderId="3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2" fontId="19" fillId="0" borderId="3" xfId="2" applyNumberFormat="1" applyFont="1" applyFill="1" applyBorder="1" applyAlignment="1" applyProtection="1">
      <alignment horizontal="center"/>
    </xf>
    <xf numFmtId="1" fontId="19" fillId="0" borderId="1" xfId="2" applyNumberFormat="1" applyFont="1" applyFill="1" applyBorder="1" applyAlignment="1" applyProtection="1">
      <alignment horizontal="center"/>
    </xf>
    <xf numFmtId="2" fontId="19" fillId="0" borderId="1" xfId="2" applyNumberFormat="1" applyFont="1" applyFill="1" applyBorder="1" applyAlignment="1" applyProtection="1">
      <alignment horizontal="center"/>
    </xf>
    <xf numFmtId="2" fontId="20" fillId="0" borderId="3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2" applyNumberFormat="1" applyFont="1" applyFill="1" applyBorder="1" applyAlignment="1" applyProtection="1">
      <alignment horizontal="center"/>
    </xf>
    <xf numFmtId="164" fontId="20" fillId="0" borderId="0" xfId="0" applyNumberFormat="1" applyFont="1" applyAlignment="1">
      <alignment horizontal="center"/>
    </xf>
    <xf numFmtId="0" fontId="22" fillId="0" borderId="0" xfId="2" applyNumberFormat="1" applyFont="1" applyFill="1" applyBorder="1" applyAlignment="1" applyProtection="1">
      <alignment horizontal="center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0" fillId="0" borderId="0" xfId="0" applyNumberFormat="1" applyFont="1"/>
    <xf numFmtId="1" fontId="20" fillId="0" borderId="0" xfId="0" applyNumberFormat="1" applyFont="1"/>
    <xf numFmtId="0" fontId="20" fillId="0" borderId="0" xfId="0" applyFont="1"/>
  </cellXfs>
  <cellStyles count="5">
    <cellStyle name="Normal" xfId="0" builtinId="0"/>
    <cellStyle name="Normal 2" xfId="1" xr:uid="{4F240439-729D-4BAD-8ECD-25B9DBC0A1B4}"/>
    <cellStyle name="Normal 3" xfId="2" xr:uid="{43E62A2B-62CD-408B-83E4-263D4E1FF85D}"/>
    <cellStyle name="Normal 4" xfId="3" xr:uid="{10DEB8B0-EB36-43C2-A501-DF5D5DFC6B52}"/>
    <cellStyle name="Normal 5" xfId="4" xr:uid="{99D9C4EA-DFBE-4E17-8EE9-3C087D52C766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7846-5D58-4186-A495-6E3D76FB3951}">
  <dimension ref="A1:CB101"/>
  <sheetViews>
    <sheetView showZeros="0" tabSelected="1" workbookViewId="0">
      <selection activeCell="M11" sqref="M11"/>
    </sheetView>
  </sheetViews>
  <sheetFormatPr defaultRowHeight="15.5" x14ac:dyDescent="0.35"/>
  <cols>
    <col min="1" max="1" width="12.54296875" style="4" bestFit="1" customWidth="1"/>
    <col min="2" max="2" width="9.7265625" style="4" bestFit="1" customWidth="1"/>
    <col min="3" max="3" width="9.453125" style="4" bestFit="1" customWidth="1"/>
    <col min="4" max="4" width="7" style="4" bestFit="1" customWidth="1"/>
    <col min="5" max="5" width="11.54296875" style="71" bestFit="1" customWidth="1"/>
    <col min="6" max="6" width="10.81640625" style="4" bestFit="1" customWidth="1"/>
    <col min="7" max="7" width="3.26953125" style="43" customWidth="1"/>
    <col min="8" max="8" width="8.7265625" style="54"/>
    <col min="9" max="9" width="9.36328125" style="51" bestFit="1" customWidth="1"/>
    <col min="10" max="10" width="8.7265625" style="47"/>
    <col min="11" max="11" width="10.81640625" style="51" bestFit="1" customWidth="1"/>
    <col min="12" max="12" width="9.81640625" style="52" bestFit="1" customWidth="1"/>
    <col min="13" max="13" width="9.81640625" style="51" customWidth="1"/>
    <col min="14" max="14" width="10.1796875" style="7" bestFit="1" customWidth="1"/>
    <col min="15" max="15" width="10.81640625" style="51" bestFit="1" customWidth="1"/>
    <col min="16" max="16" width="8.7265625" style="52"/>
    <col min="17" max="17" width="11.7265625" style="51" bestFit="1" customWidth="1"/>
    <col min="18" max="18" width="8.7265625" style="78"/>
    <col min="19" max="19" width="9.81640625" style="30" bestFit="1" customWidth="1"/>
    <col min="20" max="20" width="10.453125" style="4" bestFit="1" customWidth="1"/>
    <col min="21" max="21" width="8.7265625" style="18"/>
  </cols>
  <sheetData>
    <row r="1" spans="1:80" s="14" customFormat="1" x14ac:dyDescent="0.35">
      <c r="A1" s="59" t="s">
        <v>10</v>
      </c>
      <c r="B1" s="59" t="s">
        <v>0</v>
      </c>
      <c r="C1" s="59" t="s">
        <v>1</v>
      </c>
      <c r="D1" s="59" t="s">
        <v>2</v>
      </c>
      <c r="E1" s="68" t="s">
        <v>3</v>
      </c>
      <c r="F1" s="69" t="s">
        <v>11</v>
      </c>
      <c r="G1" s="58"/>
      <c r="H1" s="53" t="s">
        <v>27</v>
      </c>
      <c r="I1" s="48" t="s">
        <v>34</v>
      </c>
      <c r="J1" s="46" t="s">
        <v>33</v>
      </c>
      <c r="K1" s="48" t="s">
        <v>35</v>
      </c>
      <c r="L1" s="80" t="s">
        <v>28</v>
      </c>
      <c r="M1" s="81" t="s">
        <v>36</v>
      </c>
      <c r="N1" s="15" t="s">
        <v>29</v>
      </c>
      <c r="O1" s="81" t="s">
        <v>37</v>
      </c>
      <c r="P1" s="44" t="s">
        <v>30</v>
      </c>
      <c r="Q1" s="55" t="s">
        <v>6</v>
      </c>
      <c r="R1" s="75" t="s">
        <v>5</v>
      </c>
      <c r="S1" s="26" t="s">
        <v>24</v>
      </c>
      <c r="T1" s="74" t="s">
        <v>25</v>
      </c>
      <c r="U1" s="16"/>
      <c r="CA1" s="14" t="s">
        <v>27</v>
      </c>
      <c r="CB1" s="14" t="s">
        <v>28</v>
      </c>
    </row>
    <row r="2" spans="1:80" s="2" customFormat="1" x14ac:dyDescent="0.35">
      <c r="A2" s="83" t="s">
        <v>7</v>
      </c>
      <c r="B2" s="84" t="s">
        <v>46</v>
      </c>
      <c r="C2" s="84" t="s">
        <v>47</v>
      </c>
      <c r="D2" s="84" t="s">
        <v>4</v>
      </c>
      <c r="E2" s="85">
        <v>41053</v>
      </c>
      <c r="F2" s="84" t="s">
        <v>62</v>
      </c>
      <c r="G2" s="86"/>
      <c r="H2" s="87">
        <f>IF('Sprint Results by Heat'!$B$3=$H$1,(IFERROR(VLOOKUP(A2,'Sprint Results by Heat'!D:E,2,FALSE),0)),0)</f>
        <v>10.5</v>
      </c>
      <c r="I2" s="88">
        <f t="shared" ref="I2:I65" si="0">IF(H2=0,0,((-1.4863*H2*H2)+(17.509*H2)+58.561))</f>
        <v>78.540925000000016</v>
      </c>
      <c r="J2" s="89">
        <f>IF('Sprint Results by Heat'!$B$3=$J$1,(IFERROR(VLOOKUP(A2,'Sprint Results by Heat'!D:E,2,FALSE),0)),0)</f>
        <v>0</v>
      </c>
      <c r="K2" s="90">
        <f t="shared" ref="K2:K65" si="1">IF(J2=0,0,((-0.5*J2*J2)+(15.5*J2)-10))</f>
        <v>0</v>
      </c>
      <c r="L2" s="91">
        <f>IF('Jump Full Results'!$C$3=$L$1,(IFERROR(VLOOKUP(A2,'Jump Full Results'!B:G,6,FALSE),0)),0)</f>
        <v>0</v>
      </c>
      <c r="M2" s="92">
        <f t="shared" ref="M2:M65" si="2">IF(L2=0,0,((-4.5914*L2*L2)+(59.55*L2)-82.966))</f>
        <v>0</v>
      </c>
      <c r="N2" s="93">
        <f>IF('Jump Full Results'!$C$3=$N$1,(IFERROR(VLOOKUP(A2,'Jump Full Results'!B:G,6,FALSE),0)),0)</f>
        <v>1.79</v>
      </c>
      <c r="O2" s="90">
        <f t="shared" ref="O2:O65" si="3">IF(N2=0,0,((-34.722*N2*N2)+(190.28*N2)-150.56))</f>
        <v>78.788439799999992</v>
      </c>
      <c r="P2" s="94">
        <f>IFERROR(VLOOKUP(A2,'Throw Full Results'!B:G,6,FALSE), 0)</f>
        <v>5.15</v>
      </c>
      <c r="Q2" s="95">
        <f t="shared" ref="Q2:Q65" si="4">(-1.3889*P2*P2)+(29.722*P2)-48.889</f>
        <v>67.34219975000002</v>
      </c>
      <c r="R2" s="96">
        <f t="shared" ref="R2:R14" si="5">K2+O2+Q2+I2+M2</f>
        <v>224.67156455000003</v>
      </c>
      <c r="S2" s="97">
        <f>IF(D2="F",(COUNTIFS($D$2:$D$101,"f",$R$2:$R$101,"&gt;"&amp;R2)+1),"")</f>
        <v>2</v>
      </c>
      <c r="T2" s="98" t="str">
        <f>IF(D2="M",(COUNTIFS($D$2:$D$101,"m",$R$2:$R$101,"&gt;"&amp;R2)+1),"")</f>
        <v/>
      </c>
      <c r="U2" s="37"/>
    </row>
    <row r="3" spans="1:80" x14ac:dyDescent="0.35">
      <c r="A3" s="83" t="s">
        <v>38</v>
      </c>
      <c r="B3" s="84" t="s">
        <v>48</v>
      </c>
      <c r="C3" s="84" t="s">
        <v>49</v>
      </c>
      <c r="D3" s="84" t="s">
        <v>4</v>
      </c>
      <c r="E3" s="85">
        <v>41054</v>
      </c>
      <c r="F3" s="84" t="s">
        <v>62</v>
      </c>
      <c r="G3" s="86"/>
      <c r="H3" s="87">
        <f>IF('Sprint Results by Heat'!$B$3=$H$1,(IFERROR(VLOOKUP(A3,'Sprint Results by Heat'!D:E,2,FALSE),0)),0)</f>
        <v>10.199999999999999</v>
      </c>
      <c r="I3" s="88">
        <f t="shared" si="0"/>
        <v>82.518147999999997</v>
      </c>
      <c r="J3" s="89">
        <f>IF('Sprint Results by Heat'!$B$3=$J$1,(IFERROR(VLOOKUP(A3,'Sprint Results by Heat'!D:E,2,FALSE),0)),0)</f>
        <v>0</v>
      </c>
      <c r="K3" s="90">
        <f t="shared" si="1"/>
        <v>0</v>
      </c>
      <c r="L3" s="91">
        <f>IF('Jump Full Results'!$C$3=$L$1,(IFERROR(VLOOKUP(A3,'Jump Full Results'!B:G,6,FALSE),0)),0)</f>
        <v>0</v>
      </c>
      <c r="M3" s="92">
        <f t="shared" si="2"/>
        <v>0</v>
      </c>
      <c r="N3" s="93">
        <f>IF('Jump Full Results'!$C$3=$N$1,(IFERROR(VLOOKUP(A3,'Jump Full Results'!B:G,6,FALSE),0)),0)</f>
        <v>1.91</v>
      </c>
      <c r="O3" s="90">
        <f t="shared" si="3"/>
        <v>86.205471799999998</v>
      </c>
      <c r="P3" s="94">
        <f>IFERROR(VLOOKUP(A3,'Throw Full Results'!B:G,6,FALSE), 0)</f>
        <v>4.63</v>
      </c>
      <c r="Q3" s="95">
        <f t="shared" si="4"/>
        <v>58.950149590000002</v>
      </c>
      <c r="R3" s="96">
        <f t="shared" si="5"/>
        <v>227.67376938999999</v>
      </c>
      <c r="S3" s="97">
        <f t="shared" ref="S3:S66" si="6">IF(D3="F",(COUNTIFS($D$2:$D$101,"f",$R$2:$R$101,"&gt;"&amp;R3)+1),"")</f>
        <v>1</v>
      </c>
      <c r="T3" s="98" t="str">
        <f t="shared" ref="T3:T66" si="7">IF(D3="M",(COUNTIFS($D$2:$D$101,"m",$R$2:$R$101,"&gt;"&amp;R3)+1),"")</f>
        <v/>
      </c>
      <c r="U3" s="37"/>
    </row>
    <row r="4" spans="1:80" x14ac:dyDescent="0.35">
      <c r="A4" s="83" t="s">
        <v>39</v>
      </c>
      <c r="B4" s="84" t="s">
        <v>50</v>
      </c>
      <c r="C4" s="84" t="s">
        <v>51</v>
      </c>
      <c r="D4" s="84" t="s">
        <v>40</v>
      </c>
      <c r="E4" s="85">
        <v>41055</v>
      </c>
      <c r="F4" s="84" t="s">
        <v>62</v>
      </c>
      <c r="G4" s="86"/>
      <c r="H4" s="87">
        <f>IF('Sprint Results by Heat'!$B$3=$H$1,(IFERROR(VLOOKUP(A4,'Sprint Results by Heat'!D:E,2,FALSE),0)),0)</f>
        <v>11.5</v>
      </c>
      <c r="I4" s="88">
        <f t="shared" si="0"/>
        <v>63.351324999999996</v>
      </c>
      <c r="J4" s="89">
        <f>IF('Sprint Results by Heat'!$B$3=$J$1,(IFERROR(VLOOKUP(A4,'Sprint Results by Heat'!D:E,2,FALSE),0)),0)</f>
        <v>0</v>
      </c>
      <c r="K4" s="90">
        <f t="shared" si="1"/>
        <v>0</v>
      </c>
      <c r="L4" s="91">
        <f>IF('Jump Full Results'!$C$3=$L$1,(IFERROR(VLOOKUP(A4,'Jump Full Results'!B:G,6,FALSE),0)),0)</f>
        <v>0</v>
      </c>
      <c r="M4" s="92">
        <f t="shared" si="2"/>
        <v>0</v>
      </c>
      <c r="N4" s="93">
        <f>IF('Jump Full Results'!$C$3=$N$1,(IFERROR(VLOOKUP(A4,'Jump Full Results'!B:G,6,FALSE),0)),0)</f>
        <v>1.86</v>
      </c>
      <c r="O4" s="90">
        <f t="shared" si="3"/>
        <v>83.236568800000043</v>
      </c>
      <c r="P4" s="94">
        <f>IFERROR(VLOOKUP(A4,'Throw Full Results'!B:G,6,FALSE), 0)</f>
        <v>6.42</v>
      </c>
      <c r="Q4" s="95">
        <f t="shared" si="4"/>
        <v>84.680782039999997</v>
      </c>
      <c r="R4" s="96">
        <f t="shared" si="5"/>
        <v>231.26867584000004</v>
      </c>
      <c r="S4" s="97" t="str">
        <f t="shared" si="6"/>
        <v/>
      </c>
      <c r="T4" s="98">
        <f t="shared" si="7"/>
        <v>1</v>
      </c>
      <c r="U4" s="11"/>
    </row>
    <row r="5" spans="1:80" s="14" customFormat="1" x14ac:dyDescent="0.35">
      <c r="A5" s="99" t="s">
        <v>41</v>
      </c>
      <c r="B5" s="100" t="s">
        <v>52</v>
      </c>
      <c r="C5" s="100" t="s">
        <v>53</v>
      </c>
      <c r="D5" s="100" t="s">
        <v>4</v>
      </c>
      <c r="E5" s="101">
        <v>41056</v>
      </c>
      <c r="F5" s="100" t="s">
        <v>62</v>
      </c>
      <c r="G5" s="102"/>
      <c r="H5" s="103">
        <f>IF('Sprint Results by Heat'!$B$3=$H$1,(IFERROR(VLOOKUP(A5,'Sprint Results by Heat'!D:E,2,FALSE),0)),0)</f>
        <v>10.6</v>
      </c>
      <c r="I5" s="104">
        <f t="shared" si="0"/>
        <v>77.155732</v>
      </c>
      <c r="J5" s="105">
        <f>IF('Sprint Results by Heat'!$B$3=$J$1,(IFERROR(VLOOKUP(A5,'Sprint Results by Heat'!D:E,2,FALSE),0)),0)</f>
        <v>0</v>
      </c>
      <c r="K5" s="106">
        <f t="shared" si="1"/>
        <v>0</v>
      </c>
      <c r="L5" s="107">
        <f>IF('Jump Full Results'!$C$3=$L$1,(IFERROR(VLOOKUP(A5,'Jump Full Results'!B:G,6,FALSE),0)),0)</f>
        <v>0</v>
      </c>
      <c r="M5" s="108">
        <f t="shared" si="2"/>
        <v>0</v>
      </c>
      <c r="N5" s="109">
        <f>IF('Jump Full Results'!$C$3=$N$1,(IFERROR(VLOOKUP(A5,'Jump Full Results'!B:G,6,FALSE),0)),0)</f>
        <v>1.58</v>
      </c>
      <c r="O5" s="106">
        <f t="shared" si="3"/>
        <v>63.402399199999991</v>
      </c>
      <c r="P5" s="110">
        <f>IFERROR(VLOOKUP(A5,'Throw Full Results'!B:G,6,FALSE), 0)</f>
        <v>4.8499999999999996</v>
      </c>
      <c r="Q5" s="111">
        <f t="shared" si="4"/>
        <v>62.592299750000002</v>
      </c>
      <c r="R5" s="112">
        <f t="shared" si="5"/>
        <v>203.15043094999999</v>
      </c>
      <c r="S5" s="113">
        <f t="shared" si="6"/>
        <v>5</v>
      </c>
      <c r="T5" s="114" t="str">
        <f t="shared" si="7"/>
        <v/>
      </c>
      <c r="U5" s="38"/>
    </row>
    <row r="6" spans="1:80" x14ac:dyDescent="0.35">
      <c r="A6" s="83" t="s">
        <v>42</v>
      </c>
      <c r="B6" s="84" t="s">
        <v>54</v>
      </c>
      <c r="C6" s="84" t="s">
        <v>55</v>
      </c>
      <c r="D6" s="84" t="s">
        <v>4</v>
      </c>
      <c r="E6" s="85">
        <v>41057</v>
      </c>
      <c r="F6" s="84" t="s">
        <v>63</v>
      </c>
      <c r="G6" s="86"/>
      <c r="H6" s="87">
        <f>IF('Sprint Results by Heat'!$B$3=$H$1,(IFERROR(VLOOKUP(A6,'Sprint Results by Heat'!D:E,2,FALSE),0)),0)</f>
        <v>11.2</v>
      </c>
      <c r="I6" s="88">
        <f t="shared" si="0"/>
        <v>68.220328000000052</v>
      </c>
      <c r="J6" s="89">
        <f>IF('Sprint Results by Heat'!$B$3=$J$1,(IFERROR(VLOOKUP(A6,'Sprint Results by Heat'!D:E,2,FALSE),0)),0)</f>
        <v>0</v>
      </c>
      <c r="K6" s="90">
        <f t="shared" si="1"/>
        <v>0</v>
      </c>
      <c r="L6" s="91">
        <f>IF('Jump Full Results'!$C$3=$L$1,(IFERROR(VLOOKUP(A6,'Jump Full Results'!B:G,6,FALSE),0)),0)</f>
        <v>0</v>
      </c>
      <c r="M6" s="92">
        <f t="shared" si="2"/>
        <v>0</v>
      </c>
      <c r="N6" s="93">
        <f>IF('Jump Full Results'!$C$3=$N$1,(IFERROR(VLOOKUP(A6,'Jump Full Results'!B:G,6,FALSE),0)),0)</f>
        <v>1.64</v>
      </c>
      <c r="O6" s="90">
        <f t="shared" si="3"/>
        <v>68.110908799999976</v>
      </c>
      <c r="P6" s="94">
        <f>IFERROR(VLOOKUP(A6,'Throw Full Results'!B:G,6,FALSE), 0)</f>
        <v>6.21</v>
      </c>
      <c r="Q6" s="95">
        <f t="shared" si="4"/>
        <v>82.122941510000004</v>
      </c>
      <c r="R6" s="96">
        <f t="shared" si="5"/>
        <v>218.45417831000003</v>
      </c>
      <c r="S6" s="97">
        <f t="shared" si="6"/>
        <v>4</v>
      </c>
      <c r="T6" s="98" t="str">
        <f t="shared" si="7"/>
        <v/>
      </c>
      <c r="U6" s="11"/>
    </row>
    <row r="7" spans="1:80" x14ac:dyDescent="0.35">
      <c r="A7" s="83" t="s">
        <v>43</v>
      </c>
      <c r="B7" s="84" t="s">
        <v>56</v>
      </c>
      <c r="C7" s="84" t="s">
        <v>57</v>
      </c>
      <c r="D7" s="84" t="s">
        <v>4</v>
      </c>
      <c r="E7" s="85">
        <v>41058</v>
      </c>
      <c r="F7" s="84" t="s">
        <v>63</v>
      </c>
      <c r="G7" s="86"/>
      <c r="H7" s="87">
        <f>IF('Sprint Results by Heat'!$B$3=$H$1,(IFERROR(VLOOKUP(A7,'Sprint Results by Heat'!D:E,2,FALSE),0)),0)</f>
        <v>11.3</v>
      </c>
      <c r="I7" s="88">
        <f t="shared" si="0"/>
        <v>66.627052999999989</v>
      </c>
      <c r="J7" s="89">
        <f>IF('Sprint Results by Heat'!$B$3=$J$1,(IFERROR(VLOOKUP(A7,'Sprint Results by Heat'!D:E,2,FALSE),0)),0)</f>
        <v>0</v>
      </c>
      <c r="K7" s="90">
        <f t="shared" si="1"/>
        <v>0</v>
      </c>
      <c r="L7" s="91">
        <f>IF('Jump Full Results'!$C$3=$L$1,(IFERROR(VLOOKUP(A7,'Jump Full Results'!B:G,6,FALSE),0)),0)</f>
        <v>0</v>
      </c>
      <c r="M7" s="92">
        <f t="shared" si="2"/>
        <v>0</v>
      </c>
      <c r="N7" s="93">
        <f>IF('Jump Full Results'!$C$3=$N$1,(IFERROR(VLOOKUP(A7,'Jump Full Results'!B:G,6,FALSE),0)),0)</f>
        <v>1.74</v>
      </c>
      <c r="O7" s="90">
        <f t="shared" si="3"/>
        <v>75.402872800000011</v>
      </c>
      <c r="P7" s="94">
        <f>IFERROR(VLOOKUP(A7,'Throw Full Results'!B:G,6,FALSE), 0)</f>
        <v>6.24</v>
      </c>
      <c r="Q7" s="95">
        <f t="shared" si="4"/>
        <v>82.495847359999999</v>
      </c>
      <c r="R7" s="96">
        <f t="shared" si="5"/>
        <v>224.52577316</v>
      </c>
      <c r="S7" s="97">
        <f t="shared" si="6"/>
        <v>3</v>
      </c>
      <c r="T7" s="98" t="str">
        <f t="shared" si="7"/>
        <v/>
      </c>
    </row>
    <row r="8" spans="1:80" x14ac:dyDescent="0.35">
      <c r="A8" s="83" t="s">
        <v>44</v>
      </c>
      <c r="B8" s="84" t="s">
        <v>58</v>
      </c>
      <c r="C8" s="84" t="s">
        <v>59</v>
      </c>
      <c r="D8" s="84" t="s">
        <v>40</v>
      </c>
      <c r="E8" s="85">
        <v>41059</v>
      </c>
      <c r="F8" s="84" t="s">
        <v>63</v>
      </c>
      <c r="G8" s="86"/>
      <c r="H8" s="87">
        <f>IF('Sprint Results by Heat'!$B$3=$H$1,(IFERROR(VLOOKUP(A8,'Sprint Results by Heat'!D:E,2,FALSE),0)),0)</f>
        <v>11.4</v>
      </c>
      <c r="I8" s="88">
        <f t="shared" si="0"/>
        <v>65.00405200000003</v>
      </c>
      <c r="J8" s="89">
        <f>IF('Sprint Results by Heat'!$B$3=$J$1,(IFERROR(VLOOKUP(A8,'Sprint Results by Heat'!D:E,2,FALSE),0)),0)</f>
        <v>0</v>
      </c>
      <c r="K8" s="90">
        <f t="shared" si="1"/>
        <v>0</v>
      </c>
      <c r="L8" s="91">
        <f>IF('Jump Full Results'!$C$3=$L$1,(IFERROR(VLOOKUP(A8,'Jump Full Results'!B:G,6,FALSE),0)),0)</f>
        <v>0</v>
      </c>
      <c r="M8" s="92">
        <f t="shared" si="2"/>
        <v>0</v>
      </c>
      <c r="N8" s="93">
        <f>IF('Jump Full Results'!$C$3=$N$1,(IFERROR(VLOOKUP(A8,'Jump Full Results'!B:G,6,FALSE),0)),0)</f>
        <v>1.59</v>
      </c>
      <c r="O8" s="90">
        <f t="shared" si="3"/>
        <v>64.204511800000006</v>
      </c>
      <c r="P8" s="94">
        <f>IFERROR(VLOOKUP(A8,'Throw Full Results'!B:G,6,FALSE), 0)</f>
        <v>4.3499999999999996</v>
      </c>
      <c r="Q8" s="95">
        <f t="shared" si="4"/>
        <v>54.120239749999989</v>
      </c>
      <c r="R8" s="96">
        <f t="shared" si="5"/>
        <v>183.32880355000003</v>
      </c>
      <c r="S8" s="97" t="str">
        <f t="shared" si="6"/>
        <v/>
      </c>
      <c r="T8" s="98">
        <f t="shared" si="7"/>
        <v>2</v>
      </c>
    </row>
    <row r="9" spans="1:80" s="14" customFormat="1" x14ac:dyDescent="0.35">
      <c r="A9" s="99" t="s">
        <v>45</v>
      </c>
      <c r="B9" s="100" t="s">
        <v>60</v>
      </c>
      <c r="C9" s="100" t="s">
        <v>61</v>
      </c>
      <c r="D9" s="100" t="s">
        <v>4</v>
      </c>
      <c r="E9" s="101">
        <v>41060</v>
      </c>
      <c r="F9" s="100" t="s">
        <v>63</v>
      </c>
      <c r="G9" s="102"/>
      <c r="H9" s="103">
        <f>IF('Sprint Results by Heat'!$B$3=$H$1,(IFERROR(VLOOKUP(A9,'Sprint Results by Heat'!D:E,2,FALSE),0)),0)</f>
        <v>12</v>
      </c>
      <c r="I9" s="104">
        <f t="shared" si="0"/>
        <v>54.641800000000011</v>
      </c>
      <c r="J9" s="105">
        <f>IF('Sprint Results by Heat'!$B$3=$J$1,(IFERROR(VLOOKUP(A9,'Sprint Results by Heat'!D:E,2,FALSE),0)),0)</f>
        <v>0</v>
      </c>
      <c r="K9" s="106">
        <f t="shared" si="1"/>
        <v>0</v>
      </c>
      <c r="L9" s="107">
        <f>IF('Jump Full Results'!$C$3=$L$1,(IFERROR(VLOOKUP(A9,'Jump Full Results'!B:G,6,FALSE),0)),0)</f>
        <v>0</v>
      </c>
      <c r="M9" s="108">
        <f t="shared" si="2"/>
        <v>0</v>
      </c>
      <c r="N9" s="109">
        <f>IF('Jump Full Results'!$C$3=$N$1,(IFERROR(VLOOKUP(A9,'Jump Full Results'!B:G,6,FALSE),0)),0)</f>
        <v>1.66</v>
      </c>
      <c r="O9" s="106">
        <f t="shared" si="3"/>
        <v>69.624856800000003</v>
      </c>
      <c r="P9" s="110">
        <f>IFERROR(VLOOKUP(A9,'Throw Full Results'!B:G,6,FALSE), 0)</f>
        <v>5.26</v>
      </c>
      <c r="Q9" s="111">
        <f t="shared" si="4"/>
        <v>69.021190359999991</v>
      </c>
      <c r="R9" s="112">
        <f t="shared" si="5"/>
        <v>193.28784716000001</v>
      </c>
      <c r="S9" s="113">
        <f t="shared" si="6"/>
        <v>6</v>
      </c>
      <c r="T9" s="114" t="str">
        <f t="shared" si="7"/>
        <v/>
      </c>
      <c r="U9" s="16"/>
    </row>
    <row r="10" spans="1:80" x14ac:dyDescent="0.35">
      <c r="A10" s="13"/>
      <c r="B10" s="70"/>
      <c r="C10" s="70"/>
      <c r="D10" s="70"/>
      <c r="F10" s="70"/>
      <c r="H10" s="33">
        <f>IF('Sprint Results by Heat'!$B$3=$H$1,(IFERROR(VLOOKUP(A10,'Sprint Results by Heat'!D:E,2,FALSE),0)),0)</f>
        <v>0</v>
      </c>
      <c r="I10" s="49">
        <f t="shared" si="0"/>
        <v>0</v>
      </c>
      <c r="J10" s="45">
        <f>IF('Sprint Results by Heat'!$B$3=$J$1,(IFERROR(VLOOKUP(A10,'Sprint Results by Heat'!D:E,2,FALSE),0)),0)</f>
        <v>0</v>
      </c>
      <c r="K10" s="60">
        <f t="shared" si="1"/>
        <v>0</v>
      </c>
      <c r="L10" s="17">
        <f>IF('Jump Full Results'!$C$3=$L$1,(IFERROR(VLOOKUP(A10,'Jump Full Results'!B:G,6,FALSE),0)),0)</f>
        <v>0</v>
      </c>
      <c r="M10" s="56">
        <f t="shared" si="2"/>
        <v>0</v>
      </c>
      <c r="N10" s="72">
        <f>IF('Jump Full Results'!$C$3=$N$1,(IFERROR(VLOOKUP(A10,'Jump Full Results'!B:G,6,FALSE),0)),0)</f>
        <v>0</v>
      </c>
      <c r="O10" s="60">
        <f t="shared" si="3"/>
        <v>0</v>
      </c>
      <c r="P10" s="31">
        <f>IFERROR(VLOOKUP(A10,'Throw Full Results'!B:G,6,FALSE), 0)</f>
        <v>0</v>
      </c>
      <c r="Q10" s="61">
        <f t="shared" si="4"/>
        <v>-48.889000000000003</v>
      </c>
      <c r="R10" s="77">
        <f t="shared" si="5"/>
        <v>-48.889000000000003</v>
      </c>
      <c r="S10" s="27" t="str">
        <f t="shared" si="6"/>
        <v/>
      </c>
      <c r="T10" s="21" t="str">
        <f t="shared" si="7"/>
        <v/>
      </c>
    </row>
    <row r="11" spans="1:80" x14ac:dyDescent="0.35">
      <c r="B11" s="70"/>
      <c r="C11" s="70"/>
      <c r="D11" s="70"/>
      <c r="F11" s="70"/>
      <c r="H11" s="33">
        <f>IF('Sprint Results by Heat'!$B$3=$H$1,(IFERROR(VLOOKUP(A11,'Sprint Results by Heat'!D:E,2,FALSE),0)),0)</f>
        <v>0</v>
      </c>
      <c r="I11" s="49">
        <f t="shared" si="0"/>
        <v>0</v>
      </c>
      <c r="J11" s="45">
        <f>IF('Sprint Results by Heat'!$B$3=$J$1,(IFERROR(VLOOKUP(A11,'Sprint Results by Heat'!D:E,2,FALSE),0)),0)</f>
        <v>0</v>
      </c>
      <c r="K11" s="60">
        <f t="shared" si="1"/>
        <v>0</v>
      </c>
      <c r="L11" s="17">
        <f>IF('Jump Full Results'!$C$3=$L$1,(IFERROR(VLOOKUP(A11,'Jump Full Results'!B:G,6,FALSE),0)),0)</f>
        <v>0</v>
      </c>
      <c r="M11" s="56">
        <f t="shared" si="2"/>
        <v>0</v>
      </c>
      <c r="N11" s="72">
        <f>IF('Jump Full Results'!$C$3=$N$1,(IFERROR(VLOOKUP(A11,'Jump Full Results'!B:G,6,FALSE),0)),0)</f>
        <v>0</v>
      </c>
      <c r="O11" s="60">
        <f t="shared" si="3"/>
        <v>0</v>
      </c>
      <c r="P11" s="31">
        <f>IFERROR(VLOOKUP(A11,'Throw Full Results'!B:G,6,FALSE), 0)</f>
        <v>0</v>
      </c>
      <c r="Q11" s="61">
        <f t="shared" si="4"/>
        <v>-48.889000000000003</v>
      </c>
      <c r="R11" s="77">
        <f t="shared" si="5"/>
        <v>-48.889000000000003</v>
      </c>
      <c r="S11" s="27" t="str">
        <f t="shared" si="6"/>
        <v/>
      </c>
      <c r="T11" s="21" t="str">
        <f t="shared" si="7"/>
        <v/>
      </c>
    </row>
    <row r="12" spans="1:80" x14ac:dyDescent="0.35">
      <c r="A12" s="13"/>
      <c r="B12" s="70"/>
      <c r="C12" s="70"/>
      <c r="D12" s="70"/>
      <c r="F12" s="70"/>
      <c r="H12" s="33">
        <f>IF('Sprint Results by Heat'!$B$3=$H$1,(IFERROR(VLOOKUP(A12,'Sprint Results by Heat'!D:E,2,FALSE),0)),0)</f>
        <v>0</v>
      </c>
      <c r="I12" s="49">
        <f t="shared" si="0"/>
        <v>0</v>
      </c>
      <c r="J12" s="45">
        <f>IF('Sprint Results by Heat'!$B$3=$J$1,(IFERROR(VLOOKUP(A12,'Sprint Results by Heat'!D:E,2,FALSE),0)),0)</f>
        <v>0</v>
      </c>
      <c r="K12" s="60">
        <f t="shared" si="1"/>
        <v>0</v>
      </c>
      <c r="L12" s="17">
        <f>IF('Jump Full Results'!$C$3=$L$1,(IFERROR(VLOOKUP(A12,'Jump Full Results'!B:G,6,FALSE),0)),0)</f>
        <v>0</v>
      </c>
      <c r="M12" s="56">
        <f t="shared" si="2"/>
        <v>0</v>
      </c>
      <c r="N12" s="72">
        <f>IF('Jump Full Results'!$C$3=$N$1,(IFERROR(VLOOKUP(A12,'Jump Full Results'!B:G,6,FALSE),0)),0)</f>
        <v>0</v>
      </c>
      <c r="O12" s="60">
        <f t="shared" si="3"/>
        <v>0</v>
      </c>
      <c r="P12" s="31">
        <f>IFERROR(VLOOKUP(A12,'Throw Full Results'!B:G,6,FALSE), 0)</f>
        <v>0</v>
      </c>
      <c r="Q12" s="61">
        <f t="shared" si="4"/>
        <v>-48.889000000000003</v>
      </c>
      <c r="R12" s="77">
        <f t="shared" si="5"/>
        <v>-48.889000000000003</v>
      </c>
      <c r="S12" s="27" t="str">
        <f t="shared" si="6"/>
        <v/>
      </c>
      <c r="T12" s="21" t="str">
        <f t="shared" si="7"/>
        <v/>
      </c>
    </row>
    <row r="13" spans="1:80" s="14" customFormat="1" x14ac:dyDescent="0.35">
      <c r="A13" s="59"/>
      <c r="B13" s="59"/>
      <c r="C13" s="59"/>
      <c r="D13" s="59"/>
      <c r="E13" s="68"/>
      <c r="F13" s="59"/>
      <c r="G13" s="42"/>
      <c r="H13" s="34">
        <f>IF('Sprint Results by Heat'!$B$3=$H$1,(IFERROR(VLOOKUP(A13,'Sprint Results by Heat'!D:E,2,FALSE),0)),0)</f>
        <v>0</v>
      </c>
      <c r="I13" s="50">
        <f t="shared" si="0"/>
        <v>0</v>
      </c>
      <c r="J13" s="39">
        <f>IF('Sprint Results by Heat'!$B$3=$J$1,(IFERROR(VLOOKUP(A13,'Sprint Results by Heat'!D:E,2,FALSE),0)),0)</f>
        <v>0</v>
      </c>
      <c r="K13" s="22">
        <f t="shared" si="1"/>
        <v>0</v>
      </c>
      <c r="L13" s="23">
        <f>IF('Jump Full Results'!$C$3=$L$1,(IFERROR(VLOOKUP(A13,'Jump Full Results'!B:G,6,FALSE),0)),0)</f>
        <v>0</v>
      </c>
      <c r="M13" s="57">
        <f t="shared" si="2"/>
        <v>0</v>
      </c>
      <c r="N13" s="73">
        <f>IF('Jump Full Results'!$C$3=$N$1,(IFERROR(VLOOKUP(A13,'Jump Full Results'!B:G,6,FALSE),0)),0)</f>
        <v>0</v>
      </c>
      <c r="O13" s="22">
        <f t="shared" si="3"/>
        <v>0</v>
      </c>
      <c r="P13" s="32">
        <f>IFERROR(VLOOKUP(A13,'Throw Full Results'!B:G,6,FALSE), 0)</f>
        <v>0</v>
      </c>
      <c r="Q13" s="25">
        <f t="shared" si="4"/>
        <v>-48.889000000000003</v>
      </c>
      <c r="R13" s="76">
        <f t="shared" si="5"/>
        <v>-48.889000000000003</v>
      </c>
      <c r="S13" s="28" t="str">
        <f t="shared" si="6"/>
        <v/>
      </c>
      <c r="T13" s="29" t="str">
        <f t="shared" si="7"/>
        <v/>
      </c>
      <c r="U13" s="16"/>
    </row>
    <row r="14" spans="1:80" x14ac:dyDescent="0.35">
      <c r="H14" s="33">
        <f>IF('Sprint Results by Heat'!$B$3=$H$1,(IFERROR(VLOOKUP(A14,'Sprint Results by Heat'!D:E,2,FALSE),0)),0)</f>
        <v>0</v>
      </c>
      <c r="I14" s="49">
        <f t="shared" si="0"/>
        <v>0</v>
      </c>
      <c r="J14" s="45">
        <f>IF('Sprint Results by Heat'!$B$3=$J$1,(IFERROR(VLOOKUP(A14,'Sprint Results by Heat'!D:E,2,FALSE),0)),0)</f>
        <v>0</v>
      </c>
      <c r="K14" s="60">
        <f t="shared" si="1"/>
        <v>0</v>
      </c>
      <c r="L14" s="17">
        <f>IF('Jump Full Results'!$C$3=$L$1,(IFERROR(VLOOKUP(A14,'Jump Full Results'!B:G,6,FALSE),0)),0)</f>
        <v>0</v>
      </c>
      <c r="M14" s="56">
        <f t="shared" si="2"/>
        <v>0</v>
      </c>
      <c r="N14" s="72">
        <f>IF('Jump Full Results'!$C$3=$N$1,(IFERROR(VLOOKUP(A14,'Jump Full Results'!B:G,6,FALSE),0)),0)</f>
        <v>0</v>
      </c>
      <c r="O14" s="60">
        <f t="shared" si="3"/>
        <v>0</v>
      </c>
      <c r="P14" s="3">
        <f>IFERROR(VLOOKUP(A14,'Throw Full Results'!B:G,6,FALSE), 0)</f>
        <v>0</v>
      </c>
      <c r="Q14" s="61">
        <f t="shared" si="4"/>
        <v>-48.889000000000003</v>
      </c>
      <c r="R14" s="77">
        <f t="shared" si="5"/>
        <v>-48.889000000000003</v>
      </c>
      <c r="S14" s="27" t="str">
        <f t="shared" si="6"/>
        <v/>
      </c>
      <c r="T14" s="21" t="str">
        <f t="shared" si="7"/>
        <v/>
      </c>
    </row>
    <row r="15" spans="1:80" x14ac:dyDescent="0.35">
      <c r="H15" s="33">
        <f>IF('Sprint Results by Heat'!$B$3=$H$1,(IFERROR(VLOOKUP(A15,'Sprint Results by Heat'!D:E,2,FALSE),0)),0)</f>
        <v>0</v>
      </c>
      <c r="I15" s="49">
        <f t="shared" si="0"/>
        <v>0</v>
      </c>
      <c r="J15" s="45">
        <f>IF('Sprint Results by Heat'!$B$3=$J$1,(IFERROR(VLOOKUP(A15,'Sprint Results by Heat'!D:E,2,FALSE),0)),0)</f>
        <v>0</v>
      </c>
      <c r="K15" s="60">
        <f t="shared" si="1"/>
        <v>0</v>
      </c>
      <c r="L15" s="17">
        <f>IF('Jump Full Results'!$C$3=$L$1,(IFERROR(VLOOKUP(A15,'Jump Full Results'!B:G,6,FALSE),0)),0)</f>
        <v>0</v>
      </c>
      <c r="M15" s="56">
        <f t="shared" si="2"/>
        <v>0</v>
      </c>
      <c r="N15" s="72">
        <f>IF('Jump Full Results'!$C$3=$N$1,(IFERROR(VLOOKUP(A15,'Jump Full Results'!B:G,6,FALSE),0)),0)</f>
        <v>0</v>
      </c>
      <c r="O15" s="60">
        <f t="shared" si="3"/>
        <v>0</v>
      </c>
      <c r="P15" s="3">
        <f>IFERROR(VLOOKUP(A15,'Throw Full Results'!B:G,6,FALSE), 0)</f>
        <v>0</v>
      </c>
      <c r="Q15" s="61">
        <f t="shared" si="4"/>
        <v>-48.889000000000003</v>
      </c>
      <c r="R15" s="77">
        <f t="shared" ref="R15:R78" si="8">K15+O15+Q15+I15+M15</f>
        <v>-48.889000000000003</v>
      </c>
      <c r="S15" s="27" t="str">
        <f t="shared" si="6"/>
        <v/>
      </c>
      <c r="T15" s="21" t="str">
        <f t="shared" si="7"/>
        <v/>
      </c>
    </row>
    <row r="16" spans="1:80" x14ac:dyDescent="0.35">
      <c r="H16" s="33">
        <f>IF('Sprint Results by Heat'!$B$3=$H$1,(IFERROR(VLOOKUP(A16,'Sprint Results by Heat'!D:E,2,FALSE),0)),0)</f>
        <v>0</v>
      </c>
      <c r="I16" s="49">
        <f t="shared" si="0"/>
        <v>0</v>
      </c>
      <c r="J16" s="45">
        <f>IF('Sprint Results by Heat'!$B$3=$J$1,(IFERROR(VLOOKUP(A16,'Sprint Results by Heat'!D:E,2,FALSE),0)),0)</f>
        <v>0</v>
      </c>
      <c r="K16" s="60">
        <f t="shared" si="1"/>
        <v>0</v>
      </c>
      <c r="L16" s="17">
        <f>IF('Jump Full Results'!$C$3=$L$1,(IFERROR(VLOOKUP(A16,'Jump Full Results'!B:G,6,FALSE),0)),0)</f>
        <v>0</v>
      </c>
      <c r="M16" s="56">
        <f t="shared" si="2"/>
        <v>0</v>
      </c>
      <c r="N16" s="72">
        <f>IF('Jump Full Results'!$C$3=$N$1,(IFERROR(VLOOKUP(A16,'Jump Full Results'!B:G,6,FALSE),0)),0)</f>
        <v>0</v>
      </c>
      <c r="O16" s="60">
        <f t="shared" si="3"/>
        <v>0</v>
      </c>
      <c r="P16" s="3">
        <f>IFERROR(VLOOKUP(A16,'Throw Full Results'!B:G,6,FALSE), 0)</f>
        <v>0</v>
      </c>
      <c r="Q16" s="61">
        <f t="shared" si="4"/>
        <v>-48.889000000000003</v>
      </c>
      <c r="R16" s="77">
        <f t="shared" si="8"/>
        <v>-48.889000000000003</v>
      </c>
      <c r="S16" s="27" t="str">
        <f t="shared" si="6"/>
        <v/>
      </c>
      <c r="T16" s="21" t="str">
        <f t="shared" si="7"/>
        <v/>
      </c>
    </row>
    <row r="17" spans="1:21" s="14" customFormat="1" x14ac:dyDescent="0.35">
      <c r="A17" s="59"/>
      <c r="B17" s="59"/>
      <c r="C17" s="59"/>
      <c r="D17" s="59"/>
      <c r="E17" s="68"/>
      <c r="F17" s="59"/>
      <c r="G17" s="42"/>
      <c r="H17" s="34">
        <f>IF('Sprint Results by Heat'!$B$3=$H$1,(IFERROR(VLOOKUP(A17,'Sprint Results by Heat'!D:E,2,FALSE),0)),0)</f>
        <v>0</v>
      </c>
      <c r="I17" s="50">
        <f t="shared" si="0"/>
        <v>0</v>
      </c>
      <c r="J17" s="39">
        <f>IF('Sprint Results by Heat'!$B$3=$J$1,(IFERROR(VLOOKUP(A17,'Sprint Results by Heat'!D:E,2,FALSE),0)),0)</f>
        <v>0</v>
      </c>
      <c r="K17" s="22">
        <f t="shared" si="1"/>
        <v>0</v>
      </c>
      <c r="L17" s="23">
        <f>IF('Jump Full Results'!$C$3=$L$1,(IFERROR(VLOOKUP(A17,'Jump Full Results'!B:G,6,FALSE),0)),0)</f>
        <v>0</v>
      </c>
      <c r="M17" s="57">
        <f t="shared" si="2"/>
        <v>0</v>
      </c>
      <c r="N17" s="73">
        <f>IF('Jump Full Results'!$C$3=$N$1,(IFERROR(VLOOKUP(A17,'Jump Full Results'!B:G,6,FALSE),0)),0)</f>
        <v>0</v>
      </c>
      <c r="O17" s="22">
        <f t="shared" si="3"/>
        <v>0</v>
      </c>
      <c r="P17" s="24">
        <f>IFERROR(VLOOKUP(A17,'Throw Full Results'!B:G,6,FALSE), 0)</f>
        <v>0</v>
      </c>
      <c r="Q17" s="25">
        <f t="shared" si="4"/>
        <v>-48.889000000000003</v>
      </c>
      <c r="R17" s="76">
        <f t="shared" si="8"/>
        <v>-48.889000000000003</v>
      </c>
      <c r="S17" s="28" t="str">
        <f t="shared" si="6"/>
        <v/>
      </c>
      <c r="T17" s="29" t="str">
        <f t="shared" si="7"/>
        <v/>
      </c>
      <c r="U17" s="16"/>
    </row>
    <row r="18" spans="1:21" x14ac:dyDescent="0.35">
      <c r="H18" s="33">
        <f>IF('Sprint Results by Heat'!$B$3=$H$1,(IFERROR(VLOOKUP(A18,'Sprint Results by Heat'!D:E,2,FALSE),0)),0)</f>
        <v>0</v>
      </c>
      <c r="I18" s="49">
        <f t="shared" si="0"/>
        <v>0</v>
      </c>
      <c r="J18" s="45">
        <f>IF('Sprint Results by Heat'!$B$3=$J$1,(IFERROR(VLOOKUP(A18,'Sprint Results by Heat'!D:E,2,FALSE),0)),0)</f>
        <v>0</v>
      </c>
      <c r="K18" s="60">
        <f t="shared" si="1"/>
        <v>0</v>
      </c>
      <c r="L18" s="17">
        <f>IF('Jump Full Results'!$C$3=$L$1,(IFERROR(VLOOKUP(A18,'Jump Full Results'!B:G,6,FALSE),0)),0)</f>
        <v>0</v>
      </c>
      <c r="M18" s="56">
        <f t="shared" si="2"/>
        <v>0</v>
      </c>
      <c r="N18" s="72">
        <f>IF('Jump Full Results'!$C$3=$N$1,(IFERROR(VLOOKUP(A18,'Jump Full Results'!B:G,6,FALSE),0)),0)</f>
        <v>0</v>
      </c>
      <c r="O18" s="60">
        <f t="shared" si="3"/>
        <v>0</v>
      </c>
      <c r="P18" s="3">
        <f>IFERROR(VLOOKUP(A18,'Throw Full Results'!B:G,6,FALSE), 0)</f>
        <v>0</v>
      </c>
      <c r="Q18" s="61">
        <f t="shared" si="4"/>
        <v>-48.889000000000003</v>
      </c>
      <c r="R18" s="77">
        <f t="shared" si="8"/>
        <v>-48.889000000000003</v>
      </c>
      <c r="S18" s="27" t="str">
        <f t="shared" si="6"/>
        <v/>
      </c>
      <c r="T18" s="21" t="str">
        <f t="shared" si="7"/>
        <v/>
      </c>
    </row>
    <row r="19" spans="1:21" x14ac:dyDescent="0.35">
      <c r="H19" s="33">
        <f>IF('Sprint Results by Heat'!$B$3=$H$1,(IFERROR(VLOOKUP(A19,'Sprint Results by Heat'!D:E,2,FALSE),0)),0)</f>
        <v>0</v>
      </c>
      <c r="I19" s="49">
        <f t="shared" si="0"/>
        <v>0</v>
      </c>
      <c r="J19" s="45">
        <f>IF('Sprint Results by Heat'!$B$3=$J$1,(IFERROR(VLOOKUP(A19,'Sprint Results by Heat'!D:E,2,FALSE),0)),0)</f>
        <v>0</v>
      </c>
      <c r="K19" s="60">
        <f t="shared" si="1"/>
        <v>0</v>
      </c>
      <c r="L19" s="17">
        <f>IF('Jump Full Results'!$C$3=$L$1,(IFERROR(VLOOKUP(A19,'Jump Full Results'!B:G,6,FALSE),0)),0)</f>
        <v>0</v>
      </c>
      <c r="M19" s="56">
        <f t="shared" si="2"/>
        <v>0</v>
      </c>
      <c r="N19" s="72">
        <f>IF('Jump Full Results'!$C$3=$N$1,(IFERROR(VLOOKUP(A19,'Jump Full Results'!B:G,6,FALSE),0)),0)</f>
        <v>0</v>
      </c>
      <c r="O19" s="60">
        <f t="shared" si="3"/>
        <v>0</v>
      </c>
      <c r="P19" s="3">
        <f>IFERROR(VLOOKUP(A19,'Throw Full Results'!B:G,6,FALSE), 0)</f>
        <v>0</v>
      </c>
      <c r="Q19" s="61">
        <f t="shared" si="4"/>
        <v>-48.889000000000003</v>
      </c>
      <c r="R19" s="77">
        <f t="shared" si="8"/>
        <v>-48.889000000000003</v>
      </c>
      <c r="S19" s="27" t="str">
        <f t="shared" si="6"/>
        <v/>
      </c>
      <c r="T19" s="21" t="str">
        <f t="shared" si="7"/>
        <v/>
      </c>
    </row>
    <row r="20" spans="1:21" x14ac:dyDescent="0.35">
      <c r="H20" s="33">
        <f>IF('Sprint Results by Heat'!$B$3=$H$1,(IFERROR(VLOOKUP(A20,'Sprint Results by Heat'!D:E,2,FALSE),0)),0)</f>
        <v>0</v>
      </c>
      <c r="I20" s="49">
        <f t="shared" si="0"/>
        <v>0</v>
      </c>
      <c r="J20" s="45">
        <f>IF('Sprint Results by Heat'!$B$3=$J$1,(IFERROR(VLOOKUP(A20,'Sprint Results by Heat'!D:E,2,FALSE),0)),0)</f>
        <v>0</v>
      </c>
      <c r="K20" s="60">
        <f t="shared" si="1"/>
        <v>0</v>
      </c>
      <c r="L20" s="17">
        <f>IF('Jump Full Results'!$C$3=$L$1,(IFERROR(VLOOKUP(A20,'Jump Full Results'!B:G,6,FALSE),0)),0)</f>
        <v>0</v>
      </c>
      <c r="M20" s="56">
        <f t="shared" si="2"/>
        <v>0</v>
      </c>
      <c r="N20" s="72">
        <f>IF('Jump Full Results'!$C$3=$N$1,(IFERROR(VLOOKUP(A20,'Jump Full Results'!B:G,6,FALSE),0)),0)</f>
        <v>0</v>
      </c>
      <c r="O20" s="60">
        <f t="shared" si="3"/>
        <v>0</v>
      </c>
      <c r="P20" s="3">
        <f>IFERROR(VLOOKUP(A20,'Throw Full Results'!B:G,6,FALSE), 0)</f>
        <v>0</v>
      </c>
      <c r="Q20" s="61">
        <f t="shared" si="4"/>
        <v>-48.889000000000003</v>
      </c>
      <c r="R20" s="77">
        <f t="shared" si="8"/>
        <v>-48.889000000000003</v>
      </c>
      <c r="S20" s="27" t="str">
        <f t="shared" si="6"/>
        <v/>
      </c>
      <c r="T20" s="21" t="str">
        <f t="shared" si="7"/>
        <v/>
      </c>
    </row>
    <row r="21" spans="1:21" s="14" customFormat="1" x14ac:dyDescent="0.35">
      <c r="A21" s="59"/>
      <c r="B21" s="59"/>
      <c r="C21" s="59"/>
      <c r="D21" s="59"/>
      <c r="E21" s="68"/>
      <c r="F21" s="59"/>
      <c r="G21" s="42"/>
      <c r="H21" s="34">
        <f>IF('Sprint Results by Heat'!$B$3=$H$1,(IFERROR(VLOOKUP(A21,'Sprint Results by Heat'!D:E,2,FALSE),0)),0)</f>
        <v>0</v>
      </c>
      <c r="I21" s="50">
        <f t="shared" si="0"/>
        <v>0</v>
      </c>
      <c r="J21" s="39">
        <f>IF('Sprint Results by Heat'!$B$3=$J$1,(IFERROR(VLOOKUP(A21,'Sprint Results by Heat'!D:E,2,FALSE),0)),0)</f>
        <v>0</v>
      </c>
      <c r="K21" s="22">
        <f t="shared" si="1"/>
        <v>0</v>
      </c>
      <c r="L21" s="23">
        <f>IF('Jump Full Results'!$C$3=$L$1,(IFERROR(VLOOKUP(A21,'Jump Full Results'!B:G,6,FALSE),0)),0)</f>
        <v>0</v>
      </c>
      <c r="M21" s="57">
        <f t="shared" si="2"/>
        <v>0</v>
      </c>
      <c r="N21" s="73">
        <f>IF('Jump Full Results'!$C$3=$N$1,(IFERROR(VLOOKUP(A21,'Jump Full Results'!B:G,6,FALSE),0)),0)</f>
        <v>0</v>
      </c>
      <c r="O21" s="22">
        <f t="shared" si="3"/>
        <v>0</v>
      </c>
      <c r="P21" s="24">
        <f>IFERROR(VLOOKUP(A21,'Throw Full Results'!B:G,6,FALSE), 0)</f>
        <v>0</v>
      </c>
      <c r="Q21" s="25">
        <f t="shared" si="4"/>
        <v>-48.889000000000003</v>
      </c>
      <c r="R21" s="76">
        <f t="shared" si="8"/>
        <v>-48.889000000000003</v>
      </c>
      <c r="S21" s="28" t="str">
        <f t="shared" si="6"/>
        <v/>
      </c>
      <c r="T21" s="29" t="str">
        <f t="shared" si="7"/>
        <v/>
      </c>
      <c r="U21" s="16"/>
    </row>
    <row r="22" spans="1:21" x14ac:dyDescent="0.35">
      <c r="H22" s="33">
        <f>IF('Sprint Results by Heat'!$B$3=$H$1,(IFERROR(VLOOKUP(A22,'Sprint Results by Heat'!D:E,2,FALSE),0)),0)</f>
        <v>0</v>
      </c>
      <c r="I22" s="49">
        <f t="shared" si="0"/>
        <v>0</v>
      </c>
      <c r="J22" s="45">
        <f>IF('Sprint Results by Heat'!$B$3=$J$1,(IFERROR(VLOOKUP(A22,'Sprint Results by Heat'!D:E,2,FALSE),0)),0)</f>
        <v>0</v>
      </c>
      <c r="K22" s="60">
        <f t="shared" si="1"/>
        <v>0</v>
      </c>
      <c r="L22" s="17">
        <f>IF('Jump Full Results'!$C$3=$L$1,(IFERROR(VLOOKUP(A22,'Jump Full Results'!B:G,6,FALSE),0)),0)</f>
        <v>0</v>
      </c>
      <c r="M22" s="56">
        <f t="shared" si="2"/>
        <v>0</v>
      </c>
      <c r="N22" s="72">
        <f>IF('Jump Full Results'!$C$3=$N$1,(IFERROR(VLOOKUP(A22,'Jump Full Results'!B:G,6,FALSE),0)),0)</f>
        <v>0</v>
      </c>
      <c r="O22" s="60">
        <f t="shared" si="3"/>
        <v>0</v>
      </c>
      <c r="P22" s="3">
        <f>IFERROR(VLOOKUP(A22,'Throw Full Results'!B:G,6,FALSE), 0)</f>
        <v>0</v>
      </c>
      <c r="Q22" s="61">
        <f t="shared" si="4"/>
        <v>-48.889000000000003</v>
      </c>
      <c r="R22" s="77">
        <f t="shared" si="8"/>
        <v>-48.889000000000003</v>
      </c>
      <c r="S22" s="27" t="str">
        <f t="shared" si="6"/>
        <v/>
      </c>
      <c r="T22" s="21" t="str">
        <f t="shared" si="7"/>
        <v/>
      </c>
    </row>
    <row r="23" spans="1:21" x14ac:dyDescent="0.35">
      <c r="H23" s="33">
        <f>IF('Sprint Results by Heat'!$B$3=$H$1,(IFERROR(VLOOKUP(A23,'Sprint Results by Heat'!D:E,2,FALSE),0)),0)</f>
        <v>0</v>
      </c>
      <c r="I23" s="49">
        <f t="shared" si="0"/>
        <v>0</v>
      </c>
      <c r="J23" s="45">
        <f>IF('Sprint Results by Heat'!$B$3=$J$1,(IFERROR(VLOOKUP(A23,'Sprint Results by Heat'!D:E,2,FALSE),0)),0)</f>
        <v>0</v>
      </c>
      <c r="K23" s="60">
        <f t="shared" si="1"/>
        <v>0</v>
      </c>
      <c r="L23" s="17">
        <f>IF('Jump Full Results'!$C$3=$L$1,(IFERROR(VLOOKUP(A23,'Jump Full Results'!B:G,6,FALSE),0)),0)</f>
        <v>0</v>
      </c>
      <c r="M23" s="56">
        <f t="shared" si="2"/>
        <v>0</v>
      </c>
      <c r="N23" s="72">
        <f>IF('Jump Full Results'!$C$3=$N$1,(IFERROR(VLOOKUP(A23,'Jump Full Results'!B:G,6,FALSE),0)),0)</f>
        <v>0</v>
      </c>
      <c r="O23" s="60">
        <f t="shared" si="3"/>
        <v>0</v>
      </c>
      <c r="P23" s="31">
        <f>IFERROR(VLOOKUP(A23,'Throw Full Results'!B:G,6,FALSE), 0)</f>
        <v>0</v>
      </c>
      <c r="Q23" s="61">
        <f t="shared" si="4"/>
        <v>-48.889000000000003</v>
      </c>
      <c r="R23" s="77">
        <f t="shared" si="8"/>
        <v>-48.889000000000003</v>
      </c>
      <c r="S23" s="27" t="str">
        <f t="shared" si="6"/>
        <v/>
      </c>
      <c r="T23" s="21" t="str">
        <f t="shared" si="7"/>
        <v/>
      </c>
    </row>
    <row r="24" spans="1:21" x14ac:dyDescent="0.35">
      <c r="H24" s="33">
        <f>IF('Sprint Results by Heat'!$B$3=$H$1,(IFERROR(VLOOKUP(A24,'Sprint Results by Heat'!D:E,2,FALSE),0)),0)</f>
        <v>0</v>
      </c>
      <c r="I24" s="49">
        <f t="shared" si="0"/>
        <v>0</v>
      </c>
      <c r="J24" s="45">
        <f>IF('Sprint Results by Heat'!$B$3=$J$1,(IFERROR(VLOOKUP(A24,'Sprint Results by Heat'!D:E,2,FALSE),0)),0)</f>
        <v>0</v>
      </c>
      <c r="K24" s="60">
        <f t="shared" si="1"/>
        <v>0</v>
      </c>
      <c r="L24" s="17">
        <f>IF('Jump Full Results'!$C$3=$L$1,(IFERROR(VLOOKUP(A24,'Jump Full Results'!B:G,6,FALSE),0)),0)</f>
        <v>0</v>
      </c>
      <c r="M24" s="56">
        <f t="shared" si="2"/>
        <v>0</v>
      </c>
      <c r="N24" s="72">
        <f>IF('Jump Full Results'!$C$3=$N$1,(IFERROR(VLOOKUP(A24,'Jump Full Results'!B:G,6,FALSE),0)),0)</f>
        <v>0</v>
      </c>
      <c r="O24" s="60">
        <f t="shared" si="3"/>
        <v>0</v>
      </c>
      <c r="P24" s="31">
        <f>IFERROR(VLOOKUP(A24,'Throw Full Results'!B:G,6,FALSE), 0)</f>
        <v>0</v>
      </c>
      <c r="Q24" s="61">
        <f t="shared" si="4"/>
        <v>-48.889000000000003</v>
      </c>
      <c r="R24" s="77">
        <f t="shared" si="8"/>
        <v>-48.889000000000003</v>
      </c>
      <c r="S24" s="27" t="str">
        <f t="shared" si="6"/>
        <v/>
      </c>
      <c r="T24" s="21" t="str">
        <f t="shared" si="7"/>
        <v/>
      </c>
    </row>
    <row r="25" spans="1:21" s="14" customFormat="1" x14ac:dyDescent="0.35">
      <c r="A25" s="59"/>
      <c r="B25" s="59"/>
      <c r="C25" s="59"/>
      <c r="D25" s="59"/>
      <c r="E25" s="68"/>
      <c r="F25" s="59"/>
      <c r="G25" s="42"/>
      <c r="H25" s="34">
        <f>IF('Sprint Results by Heat'!$B$3=$H$1,(IFERROR(VLOOKUP(A25,'Sprint Results by Heat'!D:E,2,FALSE),0)),0)</f>
        <v>0</v>
      </c>
      <c r="I25" s="50">
        <f t="shared" si="0"/>
        <v>0</v>
      </c>
      <c r="J25" s="39">
        <f>IF('Sprint Results by Heat'!$B$3=$J$1,(IFERROR(VLOOKUP(A25,'Sprint Results by Heat'!D:E,2,FALSE),0)),0)</f>
        <v>0</v>
      </c>
      <c r="K25" s="22">
        <f t="shared" si="1"/>
        <v>0</v>
      </c>
      <c r="L25" s="23">
        <f>IF('Jump Full Results'!$C$3=$L$1,(IFERROR(VLOOKUP(A25,'Jump Full Results'!B:G,6,FALSE),0)),0)</f>
        <v>0</v>
      </c>
      <c r="M25" s="57">
        <f t="shared" si="2"/>
        <v>0</v>
      </c>
      <c r="N25" s="73">
        <f>IF('Jump Full Results'!$C$3=$N$1,(IFERROR(VLOOKUP(A25,'Jump Full Results'!B:G,6,FALSE),0)),0)</f>
        <v>0</v>
      </c>
      <c r="O25" s="22">
        <f t="shared" si="3"/>
        <v>0</v>
      </c>
      <c r="P25" s="32">
        <f>IFERROR(VLOOKUP(A25,'Throw Full Results'!B:G,6,FALSE), 0)</f>
        <v>0</v>
      </c>
      <c r="Q25" s="25">
        <f t="shared" si="4"/>
        <v>-48.889000000000003</v>
      </c>
      <c r="R25" s="76">
        <f t="shared" si="8"/>
        <v>-48.889000000000003</v>
      </c>
      <c r="S25" s="28" t="str">
        <f t="shared" si="6"/>
        <v/>
      </c>
      <c r="T25" s="29" t="str">
        <f t="shared" si="7"/>
        <v/>
      </c>
      <c r="U25" s="16"/>
    </row>
    <row r="26" spans="1:21" x14ac:dyDescent="0.35">
      <c r="H26" s="33">
        <f>IF('Sprint Results by Heat'!$B$3=$H$1,(IFERROR(VLOOKUP(A26,'Sprint Results by Heat'!D:E,2,FALSE),0)),0)</f>
        <v>0</v>
      </c>
      <c r="I26" s="49">
        <f t="shared" si="0"/>
        <v>0</v>
      </c>
      <c r="J26" s="45">
        <f>IF('Sprint Results by Heat'!$B$3=$J$1,(IFERROR(VLOOKUP(A26,'Sprint Results by Heat'!D:E,2,FALSE),0)),0)</f>
        <v>0</v>
      </c>
      <c r="K26" s="60">
        <f t="shared" si="1"/>
        <v>0</v>
      </c>
      <c r="L26" s="17">
        <f>IF('Jump Full Results'!$C$3=$L$1,(IFERROR(VLOOKUP(A26,'Jump Full Results'!B:G,6,FALSE),0)),0)</f>
        <v>0</v>
      </c>
      <c r="M26" s="56">
        <f t="shared" si="2"/>
        <v>0</v>
      </c>
      <c r="N26" s="72">
        <f>IF('Jump Full Results'!$C$3=$N$1,(IFERROR(VLOOKUP(A26,'Jump Full Results'!B:G,6,FALSE),0)),0)</f>
        <v>0</v>
      </c>
      <c r="O26" s="60">
        <f t="shared" si="3"/>
        <v>0</v>
      </c>
      <c r="P26" s="31">
        <f>IFERROR(VLOOKUP(A26,'Throw Full Results'!B:G,6,FALSE), 0)</f>
        <v>0</v>
      </c>
      <c r="Q26" s="61">
        <f t="shared" si="4"/>
        <v>-48.889000000000003</v>
      </c>
      <c r="R26" s="77">
        <f t="shared" si="8"/>
        <v>-48.889000000000003</v>
      </c>
      <c r="S26" s="27" t="str">
        <f t="shared" si="6"/>
        <v/>
      </c>
      <c r="T26" s="21" t="str">
        <f t="shared" si="7"/>
        <v/>
      </c>
    </row>
    <row r="27" spans="1:21" x14ac:dyDescent="0.35">
      <c r="H27" s="33">
        <f>IF('Sprint Results by Heat'!$B$3=$H$1,(IFERROR(VLOOKUP(A27,'Sprint Results by Heat'!D:E,2,FALSE),0)),0)</f>
        <v>0</v>
      </c>
      <c r="I27" s="49">
        <f t="shared" si="0"/>
        <v>0</v>
      </c>
      <c r="J27" s="45">
        <f>IF('Sprint Results by Heat'!$B$3=$J$1,(IFERROR(VLOOKUP(A27,'Sprint Results by Heat'!D:E,2,FALSE),0)),0)</f>
        <v>0</v>
      </c>
      <c r="K27" s="60">
        <f t="shared" si="1"/>
        <v>0</v>
      </c>
      <c r="L27" s="17">
        <f>IF('Jump Full Results'!$C$3=$L$1,(IFERROR(VLOOKUP(A27,'Jump Full Results'!B:G,6,FALSE),0)),0)</f>
        <v>0</v>
      </c>
      <c r="M27" s="56">
        <f t="shared" si="2"/>
        <v>0</v>
      </c>
      <c r="N27" s="72">
        <f>IF('Jump Full Results'!$C$3=$N$1,(IFERROR(VLOOKUP(A27,'Jump Full Results'!B:G,6,FALSE),0)),0)</f>
        <v>0</v>
      </c>
      <c r="O27" s="60">
        <f t="shared" si="3"/>
        <v>0</v>
      </c>
      <c r="P27" s="3">
        <f>IFERROR(VLOOKUP(A27,'Throw Full Results'!B:G,6,FALSE), 0)</f>
        <v>0</v>
      </c>
      <c r="Q27" s="61">
        <f t="shared" si="4"/>
        <v>-48.889000000000003</v>
      </c>
      <c r="R27" s="77">
        <f t="shared" si="8"/>
        <v>-48.889000000000003</v>
      </c>
      <c r="S27" s="27" t="str">
        <f t="shared" si="6"/>
        <v/>
      </c>
      <c r="T27" s="21" t="str">
        <f t="shared" si="7"/>
        <v/>
      </c>
    </row>
    <row r="28" spans="1:21" x14ac:dyDescent="0.35">
      <c r="H28" s="33">
        <f>IF('Sprint Results by Heat'!$B$3=$H$1,(IFERROR(VLOOKUP(A28,'Sprint Results by Heat'!D:E,2,FALSE),0)),0)</f>
        <v>0</v>
      </c>
      <c r="I28" s="49">
        <f t="shared" si="0"/>
        <v>0</v>
      </c>
      <c r="J28" s="45">
        <f>IF('Sprint Results by Heat'!$B$3=$J$1,(IFERROR(VLOOKUP(A28,'Sprint Results by Heat'!D:E,2,FALSE),0)),0)</f>
        <v>0</v>
      </c>
      <c r="K28" s="60">
        <f t="shared" si="1"/>
        <v>0</v>
      </c>
      <c r="L28" s="17">
        <f>IF('Jump Full Results'!$C$3=$L$1,(IFERROR(VLOOKUP(A28,'Jump Full Results'!B:G,6,FALSE),0)),0)</f>
        <v>0</v>
      </c>
      <c r="M28" s="56">
        <f t="shared" si="2"/>
        <v>0</v>
      </c>
      <c r="N28" s="72">
        <f>IF('Jump Full Results'!$C$3=$N$1,(IFERROR(VLOOKUP(A28,'Jump Full Results'!B:G,6,FALSE),0)),0)</f>
        <v>0</v>
      </c>
      <c r="O28" s="60">
        <f t="shared" si="3"/>
        <v>0</v>
      </c>
      <c r="P28" s="3">
        <f>IFERROR(VLOOKUP(A28,'Throw Full Results'!B:G,6,FALSE), 0)</f>
        <v>0</v>
      </c>
      <c r="Q28" s="61">
        <f t="shared" si="4"/>
        <v>-48.889000000000003</v>
      </c>
      <c r="R28" s="77">
        <f t="shared" si="8"/>
        <v>-48.889000000000003</v>
      </c>
      <c r="S28" s="27" t="str">
        <f t="shared" si="6"/>
        <v/>
      </c>
      <c r="T28" s="21" t="str">
        <f t="shared" si="7"/>
        <v/>
      </c>
    </row>
    <row r="29" spans="1:21" s="14" customFormat="1" x14ac:dyDescent="0.35">
      <c r="A29" s="59"/>
      <c r="B29" s="59"/>
      <c r="C29" s="59"/>
      <c r="D29" s="59"/>
      <c r="E29" s="68"/>
      <c r="F29" s="59"/>
      <c r="G29" s="42"/>
      <c r="H29" s="34">
        <f>IF('Sprint Results by Heat'!$B$3=$H$1,(IFERROR(VLOOKUP(A29,'Sprint Results by Heat'!D:E,2,FALSE),0)),0)</f>
        <v>0</v>
      </c>
      <c r="I29" s="50">
        <f t="shared" si="0"/>
        <v>0</v>
      </c>
      <c r="J29" s="39">
        <f>IF('Sprint Results by Heat'!$B$3=$J$1,(IFERROR(VLOOKUP(A29,'Sprint Results by Heat'!D:E,2,FALSE),0)),0)</f>
        <v>0</v>
      </c>
      <c r="K29" s="22">
        <f t="shared" si="1"/>
        <v>0</v>
      </c>
      <c r="L29" s="23">
        <f>IF('Jump Full Results'!$C$3=$L$1,(IFERROR(VLOOKUP(A29,'Jump Full Results'!B:G,6,FALSE),0)),0)</f>
        <v>0</v>
      </c>
      <c r="M29" s="57">
        <f t="shared" si="2"/>
        <v>0</v>
      </c>
      <c r="N29" s="73">
        <f>IF('Jump Full Results'!$C$3=$N$1,(IFERROR(VLOOKUP(A29,'Jump Full Results'!B:G,6,FALSE),0)),0)</f>
        <v>0</v>
      </c>
      <c r="O29" s="22">
        <f t="shared" si="3"/>
        <v>0</v>
      </c>
      <c r="P29" s="24">
        <f>IFERROR(VLOOKUP(A29,'Throw Full Results'!B:G,6,FALSE), 0)</f>
        <v>0</v>
      </c>
      <c r="Q29" s="25">
        <f t="shared" si="4"/>
        <v>-48.889000000000003</v>
      </c>
      <c r="R29" s="76">
        <f t="shared" si="8"/>
        <v>-48.889000000000003</v>
      </c>
      <c r="S29" s="28" t="str">
        <f t="shared" si="6"/>
        <v/>
      </c>
      <c r="T29" s="29" t="str">
        <f t="shared" si="7"/>
        <v/>
      </c>
      <c r="U29" s="16"/>
    </row>
    <row r="30" spans="1:21" x14ac:dyDescent="0.35">
      <c r="H30" s="33">
        <f>IF('Sprint Results by Heat'!$B$3=$H$1,(IFERROR(VLOOKUP(A30,'Sprint Results by Heat'!D:E,2,FALSE),0)),0)</f>
        <v>0</v>
      </c>
      <c r="I30" s="49">
        <f t="shared" si="0"/>
        <v>0</v>
      </c>
      <c r="J30" s="45">
        <f>IF('Sprint Results by Heat'!$B$3=$J$1,(IFERROR(VLOOKUP(A30,'Sprint Results by Heat'!D:E,2,FALSE),0)),0)</f>
        <v>0</v>
      </c>
      <c r="K30" s="60">
        <f t="shared" si="1"/>
        <v>0</v>
      </c>
      <c r="L30" s="17">
        <f>IF('Jump Full Results'!$C$3=$L$1,(IFERROR(VLOOKUP(A30,'Jump Full Results'!B:G,6,FALSE),0)),0)</f>
        <v>0</v>
      </c>
      <c r="M30" s="56">
        <f t="shared" si="2"/>
        <v>0</v>
      </c>
      <c r="N30" s="72">
        <f>IF('Jump Full Results'!$C$3=$N$1,(IFERROR(VLOOKUP(A30,'Jump Full Results'!B:G,6,FALSE),0)),0)</f>
        <v>0</v>
      </c>
      <c r="O30" s="60">
        <f t="shared" si="3"/>
        <v>0</v>
      </c>
      <c r="P30" s="3">
        <f>IFERROR(VLOOKUP(A30,'Throw Full Results'!B:G,6,FALSE), 0)</f>
        <v>0</v>
      </c>
      <c r="Q30" s="61">
        <f t="shared" si="4"/>
        <v>-48.889000000000003</v>
      </c>
      <c r="R30" s="77">
        <f t="shared" si="8"/>
        <v>-48.889000000000003</v>
      </c>
      <c r="S30" s="27" t="str">
        <f t="shared" si="6"/>
        <v/>
      </c>
      <c r="T30" s="21" t="str">
        <f t="shared" si="7"/>
        <v/>
      </c>
    </row>
    <row r="31" spans="1:21" x14ac:dyDescent="0.35">
      <c r="H31" s="33">
        <f>IF('Sprint Results by Heat'!$B$3=$H$1,(IFERROR(VLOOKUP(A31,'Sprint Results by Heat'!D:E,2,FALSE),0)),0)</f>
        <v>0</v>
      </c>
      <c r="I31" s="49">
        <f t="shared" si="0"/>
        <v>0</v>
      </c>
      <c r="J31" s="45">
        <f>IF('Sprint Results by Heat'!$B$3=$J$1,(IFERROR(VLOOKUP(A31,'Sprint Results by Heat'!D:E,2,FALSE),0)),0)</f>
        <v>0</v>
      </c>
      <c r="K31" s="60">
        <f t="shared" si="1"/>
        <v>0</v>
      </c>
      <c r="L31" s="17">
        <f>IF('Jump Full Results'!$C$3=$L$1,(IFERROR(VLOOKUP(A31,'Jump Full Results'!B:G,6,FALSE),0)),0)</f>
        <v>0</v>
      </c>
      <c r="M31" s="56">
        <f t="shared" si="2"/>
        <v>0</v>
      </c>
      <c r="N31" s="72">
        <f>IF('Jump Full Results'!$C$3=$N$1,(IFERROR(VLOOKUP(A31,'Jump Full Results'!B:G,6,FALSE),0)),0)</f>
        <v>0</v>
      </c>
      <c r="O31" s="60">
        <f t="shared" si="3"/>
        <v>0</v>
      </c>
      <c r="P31" s="3">
        <f>IFERROR(VLOOKUP(A31,'Throw Full Results'!B:G,6,FALSE), 0)</f>
        <v>0</v>
      </c>
      <c r="Q31" s="61">
        <f t="shared" si="4"/>
        <v>-48.889000000000003</v>
      </c>
      <c r="R31" s="77">
        <f t="shared" si="8"/>
        <v>-48.889000000000003</v>
      </c>
      <c r="S31" s="27" t="str">
        <f t="shared" si="6"/>
        <v/>
      </c>
      <c r="T31" s="21" t="str">
        <f t="shared" si="7"/>
        <v/>
      </c>
    </row>
    <row r="32" spans="1:21" x14ac:dyDescent="0.35">
      <c r="H32" s="33">
        <f>IF('Sprint Results by Heat'!$B$3=$H$1,(IFERROR(VLOOKUP(A32,'Sprint Results by Heat'!D:E,2,FALSE),0)),0)</f>
        <v>0</v>
      </c>
      <c r="I32" s="49">
        <f t="shared" si="0"/>
        <v>0</v>
      </c>
      <c r="J32" s="45">
        <f>IF('Sprint Results by Heat'!$B$3=$J$1,(IFERROR(VLOOKUP(A32,'Sprint Results by Heat'!D:E,2,FALSE),0)),0)</f>
        <v>0</v>
      </c>
      <c r="K32" s="60">
        <f t="shared" si="1"/>
        <v>0</v>
      </c>
      <c r="L32" s="17">
        <f>IF('Jump Full Results'!$C$3=$L$1,(IFERROR(VLOOKUP(A32,'Jump Full Results'!B:G,6,FALSE),0)),0)</f>
        <v>0</v>
      </c>
      <c r="M32" s="56">
        <f t="shared" si="2"/>
        <v>0</v>
      </c>
      <c r="N32" s="72">
        <f>IF('Jump Full Results'!$C$3=$N$1,(IFERROR(VLOOKUP(A32,'Jump Full Results'!B:G,6,FALSE),0)),0)</f>
        <v>0</v>
      </c>
      <c r="O32" s="60">
        <f t="shared" si="3"/>
        <v>0</v>
      </c>
      <c r="P32" s="3">
        <f>IFERROR(VLOOKUP(A32,'Throw Full Results'!B:G,6,FALSE), 0)</f>
        <v>0</v>
      </c>
      <c r="Q32" s="61">
        <f t="shared" si="4"/>
        <v>-48.889000000000003</v>
      </c>
      <c r="R32" s="77">
        <f t="shared" si="8"/>
        <v>-48.889000000000003</v>
      </c>
      <c r="S32" s="27" t="str">
        <f t="shared" si="6"/>
        <v/>
      </c>
      <c r="T32" s="21" t="str">
        <f t="shared" si="7"/>
        <v/>
      </c>
    </row>
    <row r="33" spans="1:21" s="14" customFormat="1" x14ac:dyDescent="0.35">
      <c r="A33" s="59"/>
      <c r="B33" s="59"/>
      <c r="C33" s="59"/>
      <c r="D33" s="59"/>
      <c r="E33" s="68"/>
      <c r="F33" s="59"/>
      <c r="G33" s="42"/>
      <c r="H33" s="34">
        <f>IF('Sprint Results by Heat'!$B$3=$H$1,(IFERROR(VLOOKUP(A33,'Sprint Results by Heat'!D:E,2,FALSE),0)),0)</f>
        <v>0</v>
      </c>
      <c r="I33" s="50">
        <f t="shared" si="0"/>
        <v>0</v>
      </c>
      <c r="J33" s="39">
        <f>IF('Sprint Results by Heat'!$B$3=$J$1,(IFERROR(VLOOKUP(A33,'Sprint Results by Heat'!D:E,2,FALSE),0)),0)</f>
        <v>0</v>
      </c>
      <c r="K33" s="22">
        <f t="shared" si="1"/>
        <v>0</v>
      </c>
      <c r="L33" s="23">
        <f>IF('Jump Full Results'!$C$3=$L$1,(IFERROR(VLOOKUP(A33,'Jump Full Results'!B:G,6,FALSE),0)),0)</f>
        <v>0</v>
      </c>
      <c r="M33" s="57">
        <f t="shared" si="2"/>
        <v>0</v>
      </c>
      <c r="N33" s="73">
        <f>IF('Jump Full Results'!$C$3=$N$1,(IFERROR(VLOOKUP(A33,'Jump Full Results'!B:G,6,FALSE),0)),0)</f>
        <v>0</v>
      </c>
      <c r="O33" s="22">
        <f t="shared" si="3"/>
        <v>0</v>
      </c>
      <c r="P33" s="24">
        <f>IFERROR(VLOOKUP(A33,'Throw Full Results'!B:G,6,FALSE), 0)</f>
        <v>0</v>
      </c>
      <c r="Q33" s="25">
        <f t="shared" si="4"/>
        <v>-48.889000000000003</v>
      </c>
      <c r="R33" s="76">
        <f t="shared" si="8"/>
        <v>-48.889000000000003</v>
      </c>
      <c r="S33" s="28" t="str">
        <f t="shared" si="6"/>
        <v/>
      </c>
      <c r="T33" s="29" t="str">
        <f t="shared" si="7"/>
        <v/>
      </c>
      <c r="U33" s="16"/>
    </row>
    <row r="34" spans="1:21" x14ac:dyDescent="0.35">
      <c r="H34" s="33">
        <f>IF('Sprint Results by Heat'!$B$3=$H$1,(IFERROR(VLOOKUP(A34,'Sprint Results by Heat'!D:E,2,FALSE),0)),0)</f>
        <v>0</v>
      </c>
      <c r="I34" s="49">
        <f t="shared" si="0"/>
        <v>0</v>
      </c>
      <c r="J34" s="45">
        <f>IF('Sprint Results by Heat'!$B$3=$J$1,(IFERROR(VLOOKUP(A34,'Sprint Results by Heat'!D:E,2,FALSE),0)),0)</f>
        <v>0</v>
      </c>
      <c r="K34" s="60">
        <f t="shared" si="1"/>
        <v>0</v>
      </c>
      <c r="L34" s="17">
        <f>IF('Jump Full Results'!$C$3=$L$1,(IFERROR(VLOOKUP(A34,'Jump Full Results'!B:G,6,FALSE),0)),0)</f>
        <v>0</v>
      </c>
      <c r="M34" s="56">
        <f t="shared" si="2"/>
        <v>0</v>
      </c>
      <c r="N34" s="72">
        <f>IF('Jump Full Results'!$C$3=$N$1,(IFERROR(VLOOKUP(A34,'Jump Full Results'!B:G,6,FALSE),0)),0)</f>
        <v>0</v>
      </c>
      <c r="O34" s="60">
        <f t="shared" si="3"/>
        <v>0</v>
      </c>
      <c r="P34" s="3">
        <f>IFERROR(VLOOKUP(A34,'Throw Full Results'!B:G,6,FALSE), 0)</f>
        <v>0</v>
      </c>
      <c r="Q34" s="61">
        <f t="shared" si="4"/>
        <v>-48.889000000000003</v>
      </c>
      <c r="R34" s="77">
        <f t="shared" si="8"/>
        <v>-48.889000000000003</v>
      </c>
      <c r="S34" s="27" t="str">
        <f t="shared" si="6"/>
        <v/>
      </c>
      <c r="T34" s="21" t="str">
        <f t="shared" si="7"/>
        <v/>
      </c>
    </row>
    <row r="35" spans="1:21" x14ac:dyDescent="0.35">
      <c r="H35" s="33">
        <f>IF('Sprint Results by Heat'!$B$3=$H$1,(IFERROR(VLOOKUP(A35,'Sprint Results by Heat'!D:E,2,FALSE),0)),0)</f>
        <v>0</v>
      </c>
      <c r="I35" s="49">
        <f t="shared" si="0"/>
        <v>0</v>
      </c>
      <c r="J35" s="45">
        <f>IF('Sprint Results by Heat'!$B$3=$J$1,(IFERROR(VLOOKUP(A35,'Sprint Results by Heat'!D:E,2,FALSE),0)),0)</f>
        <v>0</v>
      </c>
      <c r="K35" s="60">
        <f t="shared" si="1"/>
        <v>0</v>
      </c>
      <c r="L35" s="17">
        <f>IF('Jump Full Results'!$C$3=$L$1,(IFERROR(VLOOKUP(A35,'Jump Full Results'!B:G,6,FALSE),0)),0)</f>
        <v>0</v>
      </c>
      <c r="M35" s="56">
        <f t="shared" si="2"/>
        <v>0</v>
      </c>
      <c r="N35" s="72">
        <f>IF('Jump Full Results'!$C$3=$N$1,(IFERROR(VLOOKUP(A35,'Jump Full Results'!B:G,6,FALSE),0)),0)</f>
        <v>0</v>
      </c>
      <c r="O35" s="60">
        <f t="shared" si="3"/>
        <v>0</v>
      </c>
      <c r="P35" s="3">
        <f>IFERROR(VLOOKUP(A35,'Throw Full Results'!B:G,6,FALSE), 0)</f>
        <v>0</v>
      </c>
      <c r="Q35" s="61">
        <f t="shared" si="4"/>
        <v>-48.889000000000003</v>
      </c>
      <c r="R35" s="77">
        <f t="shared" si="8"/>
        <v>-48.889000000000003</v>
      </c>
      <c r="S35" s="27" t="str">
        <f t="shared" si="6"/>
        <v/>
      </c>
      <c r="T35" s="21" t="str">
        <f t="shared" si="7"/>
        <v/>
      </c>
    </row>
    <row r="36" spans="1:21" x14ac:dyDescent="0.35">
      <c r="H36" s="33">
        <f>IF('Sprint Results by Heat'!$B$3=$H$1,(IFERROR(VLOOKUP(A36,'Sprint Results by Heat'!D:E,2,FALSE),0)),0)</f>
        <v>0</v>
      </c>
      <c r="I36" s="49">
        <f t="shared" si="0"/>
        <v>0</v>
      </c>
      <c r="J36" s="45">
        <f>IF('Sprint Results by Heat'!$B$3=$J$1,(IFERROR(VLOOKUP(A36,'Sprint Results by Heat'!D:E,2,FALSE),0)),0)</f>
        <v>0</v>
      </c>
      <c r="K36" s="60">
        <f t="shared" si="1"/>
        <v>0</v>
      </c>
      <c r="L36" s="17">
        <f>IF('Jump Full Results'!$C$3=$L$1,(IFERROR(VLOOKUP(A36,'Jump Full Results'!B:G,6,FALSE),0)),0)</f>
        <v>0</v>
      </c>
      <c r="M36" s="56">
        <f t="shared" si="2"/>
        <v>0</v>
      </c>
      <c r="N36" s="72">
        <f>IF('Jump Full Results'!$C$3=$N$1,(IFERROR(VLOOKUP(A36,'Jump Full Results'!B:G,6,FALSE),0)),0)</f>
        <v>0</v>
      </c>
      <c r="O36" s="60">
        <f t="shared" si="3"/>
        <v>0</v>
      </c>
      <c r="P36" s="31">
        <f>IFERROR(VLOOKUP(A36,'Throw Full Results'!B:G,6,FALSE), 0)</f>
        <v>0</v>
      </c>
      <c r="Q36" s="61">
        <f t="shared" si="4"/>
        <v>-48.889000000000003</v>
      </c>
      <c r="R36" s="77">
        <f t="shared" si="8"/>
        <v>-48.889000000000003</v>
      </c>
      <c r="S36" s="27" t="str">
        <f t="shared" si="6"/>
        <v/>
      </c>
      <c r="T36" s="21" t="str">
        <f t="shared" si="7"/>
        <v/>
      </c>
    </row>
    <row r="37" spans="1:21" s="14" customFormat="1" x14ac:dyDescent="0.35">
      <c r="A37" s="59"/>
      <c r="B37" s="59"/>
      <c r="C37" s="59"/>
      <c r="D37" s="59"/>
      <c r="E37" s="68"/>
      <c r="F37" s="59"/>
      <c r="G37" s="42"/>
      <c r="H37" s="34">
        <f>IF('Sprint Results by Heat'!$B$3=$H$1,(IFERROR(VLOOKUP(A37,'Sprint Results by Heat'!D:E,2,FALSE),0)),0)</f>
        <v>0</v>
      </c>
      <c r="I37" s="50">
        <f t="shared" si="0"/>
        <v>0</v>
      </c>
      <c r="J37" s="39">
        <f>IF('Sprint Results by Heat'!$B$3=$J$1,(IFERROR(VLOOKUP(A37,'Sprint Results by Heat'!D:E,2,FALSE),0)),0)</f>
        <v>0</v>
      </c>
      <c r="K37" s="22">
        <f t="shared" si="1"/>
        <v>0</v>
      </c>
      <c r="L37" s="23">
        <f>IF('Jump Full Results'!$C$3=$L$1,(IFERROR(VLOOKUP(A37,'Jump Full Results'!B:G,6,FALSE),0)),0)</f>
        <v>0</v>
      </c>
      <c r="M37" s="57">
        <f t="shared" si="2"/>
        <v>0</v>
      </c>
      <c r="N37" s="73">
        <f>IF('Jump Full Results'!$C$3=$N$1,(IFERROR(VLOOKUP(A37,'Jump Full Results'!B:G,6,FALSE),0)),0)</f>
        <v>0</v>
      </c>
      <c r="O37" s="22">
        <f t="shared" si="3"/>
        <v>0</v>
      </c>
      <c r="P37" s="32">
        <f>IFERROR(VLOOKUP(A37,'Throw Full Results'!B:G,6,FALSE), 0)</f>
        <v>0</v>
      </c>
      <c r="Q37" s="25">
        <f t="shared" si="4"/>
        <v>-48.889000000000003</v>
      </c>
      <c r="R37" s="76">
        <f t="shared" si="8"/>
        <v>-48.889000000000003</v>
      </c>
      <c r="S37" s="28" t="str">
        <f t="shared" si="6"/>
        <v/>
      </c>
      <c r="T37" s="29" t="str">
        <f t="shared" si="7"/>
        <v/>
      </c>
      <c r="U37" s="16"/>
    </row>
    <row r="38" spans="1:21" x14ac:dyDescent="0.35">
      <c r="H38" s="33">
        <f>IF('Sprint Results by Heat'!$B$3=$H$1,(IFERROR(VLOOKUP(A38,'Sprint Results by Heat'!D:E,2,FALSE),0)),0)</f>
        <v>0</v>
      </c>
      <c r="I38" s="49">
        <f t="shared" si="0"/>
        <v>0</v>
      </c>
      <c r="J38" s="45">
        <f>IF('Sprint Results by Heat'!$B$3=$J$1,(IFERROR(VLOOKUP(A38,'Sprint Results by Heat'!D:E,2,FALSE),0)),0)</f>
        <v>0</v>
      </c>
      <c r="K38" s="60">
        <f t="shared" si="1"/>
        <v>0</v>
      </c>
      <c r="L38" s="17">
        <f>IF('Jump Full Results'!$C$3=$L$1,(IFERROR(VLOOKUP(A38,'Jump Full Results'!B:G,6,FALSE),0)),0)</f>
        <v>0</v>
      </c>
      <c r="M38" s="56">
        <f t="shared" si="2"/>
        <v>0</v>
      </c>
      <c r="N38" s="72">
        <f>IF('Jump Full Results'!$C$3=$N$1,(IFERROR(VLOOKUP(A38,'Jump Full Results'!B:G,6,FALSE),0)),0)</f>
        <v>0</v>
      </c>
      <c r="O38" s="60">
        <f t="shared" si="3"/>
        <v>0</v>
      </c>
      <c r="P38" s="31">
        <f>IFERROR(VLOOKUP(A38,'Throw Full Results'!B:G,6,FALSE), 0)</f>
        <v>0</v>
      </c>
      <c r="Q38" s="61">
        <f t="shared" si="4"/>
        <v>-48.889000000000003</v>
      </c>
      <c r="R38" s="77">
        <f t="shared" si="8"/>
        <v>-48.889000000000003</v>
      </c>
      <c r="S38" s="27" t="str">
        <f t="shared" si="6"/>
        <v/>
      </c>
      <c r="T38" s="21" t="str">
        <f t="shared" si="7"/>
        <v/>
      </c>
    </row>
    <row r="39" spans="1:21" x14ac:dyDescent="0.35">
      <c r="H39" s="33">
        <f>IF('Sprint Results by Heat'!$B$3=$H$1,(IFERROR(VLOOKUP(A39,'Sprint Results by Heat'!D:E,2,FALSE),0)),0)</f>
        <v>0</v>
      </c>
      <c r="I39" s="49">
        <f t="shared" si="0"/>
        <v>0</v>
      </c>
      <c r="J39" s="45">
        <f>IF('Sprint Results by Heat'!$B$3=$J$1,(IFERROR(VLOOKUP(A39,'Sprint Results by Heat'!D:E,2,FALSE),0)),0)</f>
        <v>0</v>
      </c>
      <c r="K39" s="60">
        <f t="shared" si="1"/>
        <v>0</v>
      </c>
      <c r="L39" s="17">
        <f>IF('Jump Full Results'!$C$3=$L$1,(IFERROR(VLOOKUP(A39,'Jump Full Results'!B:G,6,FALSE),0)),0)</f>
        <v>0</v>
      </c>
      <c r="M39" s="56">
        <f t="shared" si="2"/>
        <v>0</v>
      </c>
      <c r="N39" s="72">
        <f>IF('Jump Full Results'!$C$3=$N$1,(IFERROR(VLOOKUP(A39,'Jump Full Results'!B:G,6,FALSE),0)),0)</f>
        <v>0</v>
      </c>
      <c r="O39" s="60">
        <f t="shared" si="3"/>
        <v>0</v>
      </c>
      <c r="P39" s="31">
        <f>IFERROR(VLOOKUP(A39,'Throw Full Results'!B:G,6,FALSE), 0)</f>
        <v>0</v>
      </c>
      <c r="Q39" s="61">
        <f t="shared" si="4"/>
        <v>-48.889000000000003</v>
      </c>
      <c r="R39" s="77">
        <f t="shared" si="8"/>
        <v>-48.889000000000003</v>
      </c>
      <c r="S39" s="27" t="str">
        <f t="shared" si="6"/>
        <v/>
      </c>
      <c r="T39" s="21" t="str">
        <f t="shared" si="7"/>
        <v/>
      </c>
    </row>
    <row r="40" spans="1:21" x14ac:dyDescent="0.35">
      <c r="H40" s="33">
        <f>IF('Sprint Results by Heat'!$B$3=$H$1,(IFERROR(VLOOKUP(A40,'Sprint Results by Heat'!D:E,2,FALSE),0)),0)</f>
        <v>0</v>
      </c>
      <c r="I40" s="49">
        <f t="shared" si="0"/>
        <v>0</v>
      </c>
      <c r="J40" s="45">
        <f>IF('Sprint Results by Heat'!$B$3=$J$1,(IFERROR(VLOOKUP(A40,'Sprint Results by Heat'!D:E,2,FALSE),0)),0)</f>
        <v>0</v>
      </c>
      <c r="K40" s="60">
        <f t="shared" si="1"/>
        <v>0</v>
      </c>
      <c r="L40" s="17">
        <f>IF('Jump Full Results'!$C$3=$L$1,(IFERROR(VLOOKUP(A40,'Jump Full Results'!B:G,6,FALSE),0)),0)</f>
        <v>0</v>
      </c>
      <c r="M40" s="56">
        <f t="shared" si="2"/>
        <v>0</v>
      </c>
      <c r="N40" s="72">
        <f>IF('Jump Full Results'!$C$3=$N$1,(IFERROR(VLOOKUP(A40,'Jump Full Results'!B:G,6,FALSE),0)),0)</f>
        <v>0</v>
      </c>
      <c r="O40" s="60">
        <f t="shared" si="3"/>
        <v>0</v>
      </c>
      <c r="P40" s="3">
        <f>IFERROR(VLOOKUP(A40,'Throw Full Results'!B:G,6,FALSE), 0)</f>
        <v>0</v>
      </c>
      <c r="Q40" s="61">
        <f t="shared" si="4"/>
        <v>-48.889000000000003</v>
      </c>
      <c r="R40" s="77">
        <f t="shared" si="8"/>
        <v>-48.889000000000003</v>
      </c>
      <c r="S40" s="27" t="str">
        <f t="shared" si="6"/>
        <v/>
      </c>
      <c r="T40" s="21" t="str">
        <f t="shared" si="7"/>
        <v/>
      </c>
    </row>
    <row r="41" spans="1:21" s="14" customFormat="1" x14ac:dyDescent="0.35">
      <c r="A41" s="59"/>
      <c r="B41" s="59"/>
      <c r="C41" s="59"/>
      <c r="D41" s="59"/>
      <c r="E41" s="68"/>
      <c r="F41" s="59"/>
      <c r="G41" s="42"/>
      <c r="H41" s="34">
        <f>IF('Sprint Results by Heat'!$B$3=$H$1,(IFERROR(VLOOKUP(A41,'Sprint Results by Heat'!D:E,2,FALSE),0)),0)</f>
        <v>0</v>
      </c>
      <c r="I41" s="50">
        <f t="shared" si="0"/>
        <v>0</v>
      </c>
      <c r="J41" s="39">
        <f>IF('Sprint Results by Heat'!$B$3=$J$1,(IFERROR(VLOOKUP(A41,'Sprint Results by Heat'!D:E,2,FALSE),0)),0)</f>
        <v>0</v>
      </c>
      <c r="K41" s="22">
        <f t="shared" si="1"/>
        <v>0</v>
      </c>
      <c r="L41" s="23">
        <f>IF('Jump Full Results'!$C$3=$L$1,(IFERROR(VLOOKUP(A41,'Jump Full Results'!B:G,6,FALSE),0)),0)</f>
        <v>0</v>
      </c>
      <c r="M41" s="57">
        <f t="shared" si="2"/>
        <v>0</v>
      </c>
      <c r="N41" s="73">
        <f>IF('Jump Full Results'!$C$3=$N$1,(IFERROR(VLOOKUP(A41,'Jump Full Results'!B:G,6,FALSE),0)),0)</f>
        <v>0</v>
      </c>
      <c r="O41" s="22">
        <f t="shared" si="3"/>
        <v>0</v>
      </c>
      <c r="P41" s="24">
        <f>IFERROR(VLOOKUP(A41,'Throw Full Results'!B:G,6,FALSE), 0)</f>
        <v>0</v>
      </c>
      <c r="Q41" s="25">
        <f t="shared" si="4"/>
        <v>-48.889000000000003</v>
      </c>
      <c r="R41" s="76">
        <f t="shared" si="8"/>
        <v>-48.889000000000003</v>
      </c>
      <c r="S41" s="28" t="str">
        <f t="shared" si="6"/>
        <v/>
      </c>
      <c r="T41" s="29" t="str">
        <f t="shared" si="7"/>
        <v/>
      </c>
      <c r="U41" s="16"/>
    </row>
    <row r="42" spans="1:21" x14ac:dyDescent="0.35">
      <c r="H42" s="33">
        <f>IF('Sprint Results by Heat'!$B$3=$H$1,(IFERROR(VLOOKUP(A42,'Sprint Results by Heat'!D:E,2,FALSE),0)),0)</f>
        <v>0</v>
      </c>
      <c r="I42" s="49">
        <f t="shared" si="0"/>
        <v>0</v>
      </c>
      <c r="J42" s="45">
        <f>IF('Sprint Results by Heat'!$B$3=$J$1,(IFERROR(VLOOKUP(A42,'Sprint Results by Heat'!D:E,2,FALSE),0)),0)</f>
        <v>0</v>
      </c>
      <c r="K42" s="60">
        <f t="shared" si="1"/>
        <v>0</v>
      </c>
      <c r="L42" s="17">
        <f>IF('Jump Full Results'!$C$3=$L$1,(IFERROR(VLOOKUP(A42,'Jump Full Results'!B:G,6,FALSE),0)),0)</f>
        <v>0</v>
      </c>
      <c r="M42" s="56">
        <f t="shared" si="2"/>
        <v>0</v>
      </c>
      <c r="N42" s="72">
        <f>IF('Jump Full Results'!$C$3=$N$1,(IFERROR(VLOOKUP(A42,'Jump Full Results'!B:G,6,FALSE),0)),0)</f>
        <v>0</v>
      </c>
      <c r="O42" s="60">
        <f t="shared" si="3"/>
        <v>0</v>
      </c>
      <c r="P42" s="3">
        <f>IFERROR(VLOOKUP(A42,'Throw Full Results'!B:G,6,FALSE), 0)</f>
        <v>0</v>
      </c>
      <c r="Q42" s="61">
        <f t="shared" si="4"/>
        <v>-48.889000000000003</v>
      </c>
      <c r="R42" s="77">
        <f t="shared" si="8"/>
        <v>-48.889000000000003</v>
      </c>
      <c r="S42" s="27" t="str">
        <f t="shared" si="6"/>
        <v/>
      </c>
      <c r="T42" s="21" t="str">
        <f t="shared" si="7"/>
        <v/>
      </c>
    </row>
    <row r="43" spans="1:21" x14ac:dyDescent="0.35">
      <c r="H43" s="33">
        <f>IF('Sprint Results by Heat'!$B$3=$H$1,(IFERROR(VLOOKUP(A43,'Sprint Results by Heat'!D:E,2,FALSE),0)),0)</f>
        <v>0</v>
      </c>
      <c r="I43" s="49">
        <f t="shared" si="0"/>
        <v>0</v>
      </c>
      <c r="J43" s="45">
        <f>IF('Sprint Results by Heat'!$B$3=$J$1,(IFERROR(VLOOKUP(A43,'Sprint Results by Heat'!D:E,2,FALSE),0)),0)</f>
        <v>0</v>
      </c>
      <c r="K43" s="60">
        <f t="shared" si="1"/>
        <v>0</v>
      </c>
      <c r="L43" s="17">
        <f>IF('Jump Full Results'!$C$3=$L$1,(IFERROR(VLOOKUP(A43,'Jump Full Results'!B:G,6,FALSE),0)),0)</f>
        <v>0</v>
      </c>
      <c r="M43" s="56">
        <f t="shared" si="2"/>
        <v>0</v>
      </c>
      <c r="N43" s="72">
        <f>IF('Jump Full Results'!$C$3=$N$1,(IFERROR(VLOOKUP(A43,'Jump Full Results'!B:G,6,FALSE),0)),0)</f>
        <v>0</v>
      </c>
      <c r="O43" s="60">
        <f t="shared" si="3"/>
        <v>0</v>
      </c>
      <c r="P43" s="3">
        <f>IFERROR(VLOOKUP(A43,'Throw Full Results'!B:G,6,FALSE), 0)</f>
        <v>0</v>
      </c>
      <c r="Q43" s="61">
        <f t="shared" si="4"/>
        <v>-48.889000000000003</v>
      </c>
      <c r="R43" s="77">
        <f t="shared" si="8"/>
        <v>-48.889000000000003</v>
      </c>
      <c r="S43" s="27" t="str">
        <f t="shared" si="6"/>
        <v/>
      </c>
      <c r="T43" s="21" t="str">
        <f t="shared" si="7"/>
        <v/>
      </c>
    </row>
    <row r="44" spans="1:21" x14ac:dyDescent="0.35">
      <c r="H44" s="33">
        <f>IF('Sprint Results by Heat'!$B$3=$H$1,(IFERROR(VLOOKUP(A44,'Sprint Results by Heat'!D:E,2,FALSE),0)),0)</f>
        <v>0</v>
      </c>
      <c r="I44" s="49">
        <f t="shared" si="0"/>
        <v>0</v>
      </c>
      <c r="J44" s="45">
        <f>IF('Sprint Results by Heat'!$B$3=$J$1,(IFERROR(VLOOKUP(A44,'Sprint Results by Heat'!D:E,2,FALSE),0)),0)</f>
        <v>0</v>
      </c>
      <c r="K44" s="60">
        <f t="shared" si="1"/>
        <v>0</v>
      </c>
      <c r="L44" s="17">
        <f>IF('Jump Full Results'!$C$3=$L$1,(IFERROR(VLOOKUP(A44,'Jump Full Results'!B:G,6,FALSE),0)),0)</f>
        <v>0</v>
      </c>
      <c r="M44" s="56">
        <f t="shared" si="2"/>
        <v>0</v>
      </c>
      <c r="N44" s="72">
        <f>IF('Jump Full Results'!$C$3=$N$1,(IFERROR(VLOOKUP(A44,'Jump Full Results'!B:G,6,FALSE),0)),0)</f>
        <v>0</v>
      </c>
      <c r="O44" s="60">
        <f t="shared" si="3"/>
        <v>0</v>
      </c>
      <c r="P44" s="3">
        <f>IFERROR(VLOOKUP(A44,'Throw Full Results'!B:G,6,FALSE), 0)</f>
        <v>0</v>
      </c>
      <c r="Q44" s="61">
        <f t="shared" si="4"/>
        <v>-48.889000000000003</v>
      </c>
      <c r="R44" s="77">
        <f t="shared" si="8"/>
        <v>-48.889000000000003</v>
      </c>
      <c r="S44" s="27" t="str">
        <f t="shared" si="6"/>
        <v/>
      </c>
      <c r="T44" s="21" t="str">
        <f t="shared" si="7"/>
        <v/>
      </c>
    </row>
    <row r="45" spans="1:21" s="14" customFormat="1" x14ac:dyDescent="0.35">
      <c r="A45" s="59"/>
      <c r="B45" s="59"/>
      <c r="C45" s="59"/>
      <c r="D45" s="59"/>
      <c r="E45" s="68"/>
      <c r="F45" s="59"/>
      <c r="G45" s="42"/>
      <c r="H45" s="34">
        <f>IF('Sprint Results by Heat'!$B$3=$H$1,(IFERROR(VLOOKUP(A45,'Sprint Results by Heat'!D:E,2,FALSE),0)),0)</f>
        <v>0</v>
      </c>
      <c r="I45" s="50">
        <f t="shared" si="0"/>
        <v>0</v>
      </c>
      <c r="J45" s="39">
        <f>IF('Sprint Results by Heat'!$B$3=$J$1,(IFERROR(VLOOKUP(A45,'Sprint Results by Heat'!D:E,2,FALSE),0)),0)</f>
        <v>0</v>
      </c>
      <c r="K45" s="22">
        <f t="shared" si="1"/>
        <v>0</v>
      </c>
      <c r="L45" s="23">
        <f>IF('Jump Full Results'!$C$3=$L$1,(IFERROR(VLOOKUP(A45,'Jump Full Results'!B:G,6,FALSE),0)),0)</f>
        <v>0</v>
      </c>
      <c r="M45" s="57">
        <f t="shared" si="2"/>
        <v>0</v>
      </c>
      <c r="N45" s="73">
        <f>IF('Jump Full Results'!$C$3=$N$1,(IFERROR(VLOOKUP(A45,'Jump Full Results'!B:G,6,FALSE),0)),0)</f>
        <v>0</v>
      </c>
      <c r="O45" s="22">
        <f t="shared" si="3"/>
        <v>0</v>
      </c>
      <c r="P45" s="24">
        <f>IFERROR(VLOOKUP(A45,'Throw Full Results'!B:G,6,FALSE), 0)</f>
        <v>0</v>
      </c>
      <c r="Q45" s="25">
        <f t="shared" si="4"/>
        <v>-48.889000000000003</v>
      </c>
      <c r="R45" s="76">
        <f t="shared" si="8"/>
        <v>-48.889000000000003</v>
      </c>
      <c r="S45" s="28" t="str">
        <f t="shared" si="6"/>
        <v/>
      </c>
      <c r="T45" s="29" t="str">
        <f t="shared" si="7"/>
        <v/>
      </c>
      <c r="U45" s="16"/>
    </row>
    <row r="46" spans="1:21" x14ac:dyDescent="0.35">
      <c r="H46" s="33">
        <f>IF('Sprint Results by Heat'!$B$3=$H$1,(IFERROR(VLOOKUP(A46,'Sprint Results by Heat'!D:E,2,FALSE),0)),0)</f>
        <v>0</v>
      </c>
      <c r="I46" s="49">
        <f t="shared" si="0"/>
        <v>0</v>
      </c>
      <c r="J46" s="45">
        <f>IF('Sprint Results by Heat'!$B$3=$J$1,(IFERROR(VLOOKUP(A46,'Sprint Results by Heat'!D:E,2,FALSE),0)),0)</f>
        <v>0</v>
      </c>
      <c r="K46" s="60">
        <f t="shared" si="1"/>
        <v>0</v>
      </c>
      <c r="L46" s="17">
        <f>IF('Jump Full Results'!$C$3=$L$1,(IFERROR(VLOOKUP(A46,'Jump Full Results'!B:G,6,FALSE),0)),0)</f>
        <v>0</v>
      </c>
      <c r="M46" s="56">
        <f t="shared" si="2"/>
        <v>0</v>
      </c>
      <c r="N46" s="72">
        <f>IF('Jump Full Results'!$C$3=$N$1,(IFERROR(VLOOKUP(A46,'Jump Full Results'!B:G,6,FALSE),0)),0)</f>
        <v>0</v>
      </c>
      <c r="O46" s="60">
        <f t="shared" si="3"/>
        <v>0</v>
      </c>
      <c r="P46" s="3">
        <f>IFERROR(VLOOKUP(A46,'Throw Full Results'!B:G,6,FALSE), 0)</f>
        <v>0</v>
      </c>
      <c r="Q46" s="61">
        <f t="shared" si="4"/>
        <v>-48.889000000000003</v>
      </c>
      <c r="R46" s="77">
        <f t="shared" si="8"/>
        <v>-48.889000000000003</v>
      </c>
      <c r="S46" s="27" t="str">
        <f t="shared" si="6"/>
        <v/>
      </c>
      <c r="T46" s="21" t="str">
        <f t="shared" si="7"/>
        <v/>
      </c>
    </row>
    <row r="47" spans="1:21" x14ac:dyDescent="0.35">
      <c r="H47" s="33">
        <f>IF('Sprint Results by Heat'!$B$3=$H$1,(IFERROR(VLOOKUP(A47,'Sprint Results by Heat'!D:E,2,FALSE),0)),0)</f>
        <v>0</v>
      </c>
      <c r="I47" s="49">
        <f t="shared" si="0"/>
        <v>0</v>
      </c>
      <c r="J47" s="45">
        <f>IF('Sprint Results by Heat'!$B$3=$J$1,(IFERROR(VLOOKUP(A47,'Sprint Results by Heat'!D:E,2,FALSE),0)),0)</f>
        <v>0</v>
      </c>
      <c r="K47" s="60">
        <f t="shared" si="1"/>
        <v>0</v>
      </c>
      <c r="L47" s="17">
        <f>IF('Jump Full Results'!$C$3=$L$1,(IFERROR(VLOOKUP(A47,'Jump Full Results'!B:G,6,FALSE),0)),0)</f>
        <v>0</v>
      </c>
      <c r="M47" s="56">
        <f t="shared" si="2"/>
        <v>0</v>
      </c>
      <c r="N47" s="72">
        <f>IF('Jump Full Results'!$C$3=$N$1,(IFERROR(VLOOKUP(A47,'Jump Full Results'!B:G,6,FALSE),0)),0)</f>
        <v>0</v>
      </c>
      <c r="O47" s="60">
        <f t="shared" si="3"/>
        <v>0</v>
      </c>
      <c r="P47" s="3">
        <f>IFERROR(VLOOKUP(A47,'Throw Full Results'!B:G,6,FALSE), 0)</f>
        <v>0</v>
      </c>
      <c r="Q47" s="61">
        <f t="shared" si="4"/>
        <v>-48.889000000000003</v>
      </c>
      <c r="R47" s="77">
        <f t="shared" si="8"/>
        <v>-48.889000000000003</v>
      </c>
      <c r="S47" s="27" t="str">
        <f t="shared" si="6"/>
        <v/>
      </c>
      <c r="T47" s="21" t="str">
        <f t="shared" si="7"/>
        <v/>
      </c>
    </row>
    <row r="48" spans="1:21" x14ac:dyDescent="0.35">
      <c r="H48" s="33">
        <f>IF('Sprint Results by Heat'!$B$3=$H$1,(IFERROR(VLOOKUP(A48,'Sprint Results by Heat'!D:E,2,FALSE),0)),0)</f>
        <v>0</v>
      </c>
      <c r="I48" s="49">
        <f t="shared" si="0"/>
        <v>0</v>
      </c>
      <c r="J48" s="45">
        <f>IF('Sprint Results by Heat'!$B$3=$J$1,(IFERROR(VLOOKUP(A48,'Sprint Results by Heat'!D:E,2,FALSE),0)),0)</f>
        <v>0</v>
      </c>
      <c r="K48" s="60">
        <f t="shared" si="1"/>
        <v>0</v>
      </c>
      <c r="L48" s="17">
        <f>IF('Jump Full Results'!$C$3=$L$1,(IFERROR(VLOOKUP(A48,'Jump Full Results'!B:G,6,FALSE),0)),0)</f>
        <v>0</v>
      </c>
      <c r="M48" s="56">
        <f t="shared" si="2"/>
        <v>0</v>
      </c>
      <c r="N48" s="72">
        <f>IF('Jump Full Results'!$C$3=$N$1,(IFERROR(VLOOKUP(A48,'Jump Full Results'!B:G,6,FALSE),0)),0)</f>
        <v>0</v>
      </c>
      <c r="O48" s="60">
        <f t="shared" si="3"/>
        <v>0</v>
      </c>
      <c r="P48" s="3">
        <f>IFERROR(VLOOKUP(A48,'Throw Full Results'!B:G,6,FALSE), 0)</f>
        <v>0</v>
      </c>
      <c r="Q48" s="61">
        <f t="shared" si="4"/>
        <v>-48.889000000000003</v>
      </c>
      <c r="R48" s="77">
        <f t="shared" si="8"/>
        <v>-48.889000000000003</v>
      </c>
      <c r="S48" s="27" t="str">
        <f t="shared" si="6"/>
        <v/>
      </c>
      <c r="T48" s="21" t="str">
        <f t="shared" si="7"/>
        <v/>
      </c>
    </row>
    <row r="49" spans="1:21" s="14" customFormat="1" x14ac:dyDescent="0.35">
      <c r="A49" s="59"/>
      <c r="B49" s="59"/>
      <c r="C49" s="59"/>
      <c r="D49" s="59"/>
      <c r="E49" s="68"/>
      <c r="F49" s="59"/>
      <c r="G49" s="42"/>
      <c r="H49" s="34">
        <f>IF('Sprint Results by Heat'!$B$3=$H$1,(IFERROR(VLOOKUP(A49,'Sprint Results by Heat'!D:E,2,FALSE),0)),0)</f>
        <v>0</v>
      </c>
      <c r="I49" s="50">
        <f t="shared" si="0"/>
        <v>0</v>
      </c>
      <c r="J49" s="39">
        <f>IF('Sprint Results by Heat'!$B$3=$J$1,(IFERROR(VLOOKUP(A49,'Sprint Results by Heat'!D:E,2,FALSE),0)),0)</f>
        <v>0</v>
      </c>
      <c r="K49" s="22">
        <f t="shared" si="1"/>
        <v>0</v>
      </c>
      <c r="L49" s="23">
        <f>IF('Jump Full Results'!$C$3=$L$1,(IFERROR(VLOOKUP(A49,'Jump Full Results'!B:G,6,FALSE),0)),0)</f>
        <v>0</v>
      </c>
      <c r="M49" s="57">
        <f t="shared" si="2"/>
        <v>0</v>
      </c>
      <c r="N49" s="73">
        <f>IF('Jump Full Results'!$C$3=$N$1,(IFERROR(VLOOKUP(A49,'Jump Full Results'!B:G,6,FALSE),0)),0)</f>
        <v>0</v>
      </c>
      <c r="O49" s="22">
        <f t="shared" si="3"/>
        <v>0</v>
      </c>
      <c r="P49" s="32">
        <f>IFERROR(VLOOKUP(A49,'Throw Full Results'!B:G,6,FALSE), 0)</f>
        <v>0</v>
      </c>
      <c r="Q49" s="25">
        <f t="shared" si="4"/>
        <v>-48.889000000000003</v>
      </c>
      <c r="R49" s="76">
        <f t="shared" si="8"/>
        <v>-48.889000000000003</v>
      </c>
      <c r="S49" s="28" t="str">
        <f t="shared" si="6"/>
        <v/>
      </c>
      <c r="T49" s="29" t="str">
        <f t="shared" si="7"/>
        <v/>
      </c>
      <c r="U49" s="16"/>
    </row>
    <row r="50" spans="1:21" x14ac:dyDescent="0.35">
      <c r="H50" s="33">
        <f>IF('Sprint Results by Heat'!$B$3=$H$1,(IFERROR(VLOOKUP(A50,'Sprint Results by Heat'!D:E,2,FALSE),0)),0)</f>
        <v>0</v>
      </c>
      <c r="I50" s="49">
        <f t="shared" si="0"/>
        <v>0</v>
      </c>
      <c r="J50" s="45">
        <f>IF('Sprint Results by Heat'!$B$3=$J$1,(IFERROR(VLOOKUP(A50,'Sprint Results by Heat'!D:E,2,FALSE),0)),0)</f>
        <v>0</v>
      </c>
      <c r="K50" s="60">
        <f t="shared" si="1"/>
        <v>0</v>
      </c>
      <c r="L50" s="17">
        <f>IF('Jump Full Results'!$C$3=$L$1,(IFERROR(VLOOKUP(A50,'Jump Full Results'!B:G,6,FALSE),0)),0)</f>
        <v>0</v>
      </c>
      <c r="M50" s="56">
        <f t="shared" si="2"/>
        <v>0</v>
      </c>
      <c r="N50" s="72">
        <f>IF('Jump Full Results'!$C$3=$N$1,(IFERROR(VLOOKUP(A50,'Jump Full Results'!B:G,6,FALSE),0)),0)</f>
        <v>0</v>
      </c>
      <c r="O50" s="60">
        <f t="shared" si="3"/>
        <v>0</v>
      </c>
      <c r="P50" s="31">
        <f>IFERROR(VLOOKUP(A50,'Throw Full Results'!B:G,6,FALSE), 0)</f>
        <v>0</v>
      </c>
      <c r="Q50" s="61">
        <f t="shared" si="4"/>
        <v>-48.889000000000003</v>
      </c>
      <c r="R50" s="77">
        <f t="shared" si="8"/>
        <v>-48.889000000000003</v>
      </c>
      <c r="S50" s="27" t="str">
        <f t="shared" si="6"/>
        <v/>
      </c>
      <c r="T50" s="21" t="str">
        <f t="shared" si="7"/>
        <v/>
      </c>
    </row>
    <row r="51" spans="1:21" x14ac:dyDescent="0.35">
      <c r="H51" s="33">
        <f>IF('Sprint Results by Heat'!$B$3=$H$1,(IFERROR(VLOOKUP(A51,'Sprint Results by Heat'!D:E,2,FALSE),0)),0)</f>
        <v>0</v>
      </c>
      <c r="I51" s="49">
        <f t="shared" si="0"/>
        <v>0</v>
      </c>
      <c r="J51" s="45">
        <f>IF('Sprint Results by Heat'!$B$3=$J$1,(IFERROR(VLOOKUP(A51,'Sprint Results by Heat'!D:E,2,FALSE),0)),0)</f>
        <v>0</v>
      </c>
      <c r="K51" s="60">
        <f t="shared" si="1"/>
        <v>0</v>
      </c>
      <c r="L51" s="17">
        <f>IF('Jump Full Results'!$C$3=$L$1,(IFERROR(VLOOKUP(A51,'Jump Full Results'!B:G,6,FALSE),0)),0)</f>
        <v>0</v>
      </c>
      <c r="M51" s="56">
        <f t="shared" si="2"/>
        <v>0</v>
      </c>
      <c r="N51" s="72">
        <f>IF('Jump Full Results'!$C$3=$N$1,(IFERROR(VLOOKUP(A51,'Jump Full Results'!B:G,6,FALSE),0)),0)</f>
        <v>0</v>
      </c>
      <c r="O51" s="60">
        <f t="shared" si="3"/>
        <v>0</v>
      </c>
      <c r="P51" s="31">
        <f>IFERROR(VLOOKUP(A51,'Throw Full Results'!B:G,6,FALSE), 0)</f>
        <v>0</v>
      </c>
      <c r="Q51" s="61">
        <f t="shared" si="4"/>
        <v>-48.889000000000003</v>
      </c>
      <c r="R51" s="77">
        <f t="shared" si="8"/>
        <v>-48.889000000000003</v>
      </c>
      <c r="S51" s="27" t="str">
        <f t="shared" si="6"/>
        <v/>
      </c>
      <c r="T51" s="21" t="str">
        <f t="shared" si="7"/>
        <v/>
      </c>
    </row>
    <row r="52" spans="1:21" x14ac:dyDescent="0.35">
      <c r="H52" s="33">
        <f>IF('Sprint Results by Heat'!$B$3=$H$1,(IFERROR(VLOOKUP(A52,'Sprint Results by Heat'!D:E,2,FALSE),0)),0)</f>
        <v>0</v>
      </c>
      <c r="I52" s="49">
        <f t="shared" si="0"/>
        <v>0</v>
      </c>
      <c r="J52" s="45">
        <f>IF('Sprint Results by Heat'!$B$3=$J$1,(IFERROR(VLOOKUP(A52,'Sprint Results by Heat'!D:E,2,FALSE),0)),0)</f>
        <v>0</v>
      </c>
      <c r="K52" s="60">
        <f t="shared" si="1"/>
        <v>0</v>
      </c>
      <c r="L52" s="17">
        <f>IF('Jump Full Results'!$C$3=$L$1,(IFERROR(VLOOKUP(A52,'Jump Full Results'!B:G,6,FALSE),0)),0)</f>
        <v>0</v>
      </c>
      <c r="M52" s="56">
        <f t="shared" si="2"/>
        <v>0</v>
      </c>
      <c r="N52" s="72">
        <f>IF('Jump Full Results'!$C$3=$N$1,(IFERROR(VLOOKUP(A52,'Jump Full Results'!B:G,6,FALSE),0)),0)</f>
        <v>0</v>
      </c>
      <c r="O52" s="60">
        <f t="shared" si="3"/>
        <v>0</v>
      </c>
      <c r="P52" s="31">
        <f>IFERROR(VLOOKUP(A52,'Throw Full Results'!B:G,6,FALSE), 0)</f>
        <v>0</v>
      </c>
      <c r="Q52" s="61">
        <f t="shared" si="4"/>
        <v>-48.889000000000003</v>
      </c>
      <c r="R52" s="77">
        <f t="shared" si="8"/>
        <v>-48.889000000000003</v>
      </c>
      <c r="S52" s="27" t="str">
        <f t="shared" si="6"/>
        <v/>
      </c>
      <c r="T52" s="21" t="str">
        <f t="shared" si="7"/>
        <v/>
      </c>
    </row>
    <row r="53" spans="1:21" s="14" customFormat="1" x14ac:dyDescent="0.35">
      <c r="A53" s="59"/>
      <c r="B53" s="59"/>
      <c r="C53" s="59"/>
      <c r="D53" s="59"/>
      <c r="E53" s="68"/>
      <c r="F53" s="59"/>
      <c r="G53" s="42"/>
      <c r="H53" s="34">
        <f>IF('Sprint Results by Heat'!$B$3=$H$1,(IFERROR(VLOOKUP(A53,'Sprint Results by Heat'!D:E,2,FALSE),0)),0)</f>
        <v>0</v>
      </c>
      <c r="I53" s="50">
        <f t="shared" si="0"/>
        <v>0</v>
      </c>
      <c r="J53" s="39">
        <f>IF('Sprint Results by Heat'!$B$3=$J$1,(IFERROR(VLOOKUP(A53,'Sprint Results by Heat'!D:E,2,FALSE),0)),0)</f>
        <v>0</v>
      </c>
      <c r="K53" s="22">
        <f t="shared" si="1"/>
        <v>0</v>
      </c>
      <c r="L53" s="23">
        <f>IF('Jump Full Results'!$C$3=$L$1,(IFERROR(VLOOKUP(A53,'Jump Full Results'!B:G,6,FALSE),0)),0)</f>
        <v>0</v>
      </c>
      <c r="M53" s="57">
        <f t="shared" si="2"/>
        <v>0</v>
      </c>
      <c r="N53" s="73">
        <f>IF('Jump Full Results'!$C$3=$N$1,(IFERROR(VLOOKUP(A53,'Jump Full Results'!B:G,6,FALSE),0)),0)</f>
        <v>0</v>
      </c>
      <c r="O53" s="22">
        <f t="shared" si="3"/>
        <v>0</v>
      </c>
      <c r="P53" s="24">
        <f>IFERROR(VLOOKUP(A53,'Throw Full Results'!B:G,6,FALSE), 0)</f>
        <v>0</v>
      </c>
      <c r="Q53" s="25">
        <f t="shared" si="4"/>
        <v>-48.889000000000003</v>
      </c>
      <c r="R53" s="76">
        <f t="shared" si="8"/>
        <v>-48.889000000000003</v>
      </c>
      <c r="S53" s="28" t="str">
        <f t="shared" si="6"/>
        <v/>
      </c>
      <c r="T53" s="29" t="str">
        <f t="shared" si="7"/>
        <v/>
      </c>
      <c r="U53" s="16"/>
    </row>
    <row r="54" spans="1:21" x14ac:dyDescent="0.35">
      <c r="H54" s="33">
        <f>IF('Sprint Results by Heat'!$B$3=$H$1,(IFERROR(VLOOKUP(A54,'Sprint Results by Heat'!D:E,2,FALSE),0)),0)</f>
        <v>0</v>
      </c>
      <c r="I54" s="49">
        <f t="shared" si="0"/>
        <v>0</v>
      </c>
      <c r="J54" s="45">
        <f>IF('Sprint Results by Heat'!$B$3=$J$1,(IFERROR(VLOOKUP(A54,'Sprint Results by Heat'!D:E,2,FALSE),0)),0)</f>
        <v>0</v>
      </c>
      <c r="K54" s="60">
        <f t="shared" si="1"/>
        <v>0</v>
      </c>
      <c r="L54" s="17">
        <f>IF('Jump Full Results'!$C$3=$L$1,(IFERROR(VLOOKUP(A54,'Jump Full Results'!B:G,6,FALSE),0)),0)</f>
        <v>0</v>
      </c>
      <c r="M54" s="56">
        <f t="shared" si="2"/>
        <v>0</v>
      </c>
      <c r="N54" s="72">
        <f>IF('Jump Full Results'!$C$3=$N$1,(IFERROR(VLOOKUP(A54,'Jump Full Results'!B:G,6,FALSE),0)),0)</f>
        <v>0</v>
      </c>
      <c r="O54" s="60">
        <f t="shared" si="3"/>
        <v>0</v>
      </c>
      <c r="P54" s="3">
        <f>IFERROR(VLOOKUP(A54,'Throw Full Results'!B:G,6,FALSE), 0)</f>
        <v>0</v>
      </c>
      <c r="Q54" s="61">
        <f t="shared" si="4"/>
        <v>-48.889000000000003</v>
      </c>
      <c r="R54" s="77">
        <f t="shared" si="8"/>
        <v>-48.889000000000003</v>
      </c>
      <c r="S54" s="27" t="str">
        <f t="shared" si="6"/>
        <v/>
      </c>
      <c r="T54" s="21" t="str">
        <f t="shared" si="7"/>
        <v/>
      </c>
    </row>
    <row r="55" spans="1:21" x14ac:dyDescent="0.35">
      <c r="H55" s="33">
        <f>IF('Sprint Results by Heat'!$B$3=$H$1,(IFERROR(VLOOKUP(A55,'Sprint Results by Heat'!D:E,2,FALSE),0)),0)</f>
        <v>0</v>
      </c>
      <c r="I55" s="49">
        <f t="shared" si="0"/>
        <v>0</v>
      </c>
      <c r="J55" s="45">
        <f>IF('Sprint Results by Heat'!$B$3=$J$1,(IFERROR(VLOOKUP(A55,'Sprint Results by Heat'!D:E,2,FALSE),0)),0)</f>
        <v>0</v>
      </c>
      <c r="K55" s="60">
        <f t="shared" si="1"/>
        <v>0</v>
      </c>
      <c r="L55" s="17">
        <f>IF('Jump Full Results'!$C$3=$L$1,(IFERROR(VLOOKUP(A55,'Jump Full Results'!B:G,6,FALSE),0)),0)</f>
        <v>0</v>
      </c>
      <c r="M55" s="56">
        <f t="shared" si="2"/>
        <v>0</v>
      </c>
      <c r="N55" s="72">
        <f>IF('Jump Full Results'!$C$3=$N$1,(IFERROR(VLOOKUP(A55,'Jump Full Results'!B:G,6,FALSE),0)),0)</f>
        <v>0</v>
      </c>
      <c r="O55" s="60">
        <f t="shared" si="3"/>
        <v>0</v>
      </c>
      <c r="P55" s="3">
        <f>IFERROR(VLOOKUP(A55,'Throw Full Results'!B:G,6,FALSE), 0)</f>
        <v>0</v>
      </c>
      <c r="Q55" s="61">
        <f t="shared" si="4"/>
        <v>-48.889000000000003</v>
      </c>
      <c r="R55" s="77">
        <f t="shared" si="8"/>
        <v>-48.889000000000003</v>
      </c>
      <c r="S55" s="27" t="str">
        <f t="shared" si="6"/>
        <v/>
      </c>
      <c r="T55" s="21" t="str">
        <f t="shared" si="7"/>
        <v/>
      </c>
    </row>
    <row r="56" spans="1:21" x14ac:dyDescent="0.35">
      <c r="H56" s="33">
        <f>IF('Sprint Results by Heat'!$B$3=$H$1,(IFERROR(VLOOKUP(A56,'Sprint Results by Heat'!D:E,2,FALSE),0)),0)</f>
        <v>0</v>
      </c>
      <c r="I56" s="49">
        <f t="shared" si="0"/>
        <v>0</v>
      </c>
      <c r="J56" s="45">
        <f>IF('Sprint Results by Heat'!$B$3=$J$1,(IFERROR(VLOOKUP(A56,'Sprint Results by Heat'!D:E,2,FALSE),0)),0)</f>
        <v>0</v>
      </c>
      <c r="K56" s="60">
        <f t="shared" si="1"/>
        <v>0</v>
      </c>
      <c r="L56" s="17">
        <f>IF('Jump Full Results'!$C$3=$L$1,(IFERROR(VLOOKUP(A56,'Jump Full Results'!B:G,6,FALSE),0)),0)</f>
        <v>0</v>
      </c>
      <c r="M56" s="56">
        <f t="shared" si="2"/>
        <v>0</v>
      </c>
      <c r="N56" s="72">
        <f>IF('Jump Full Results'!$C$3=$N$1,(IFERROR(VLOOKUP(A56,'Jump Full Results'!B:G,6,FALSE),0)),0)</f>
        <v>0</v>
      </c>
      <c r="O56" s="60">
        <f t="shared" si="3"/>
        <v>0</v>
      </c>
      <c r="P56" s="3">
        <f>IFERROR(VLOOKUP(A56,'Throw Full Results'!B:G,6,FALSE), 0)</f>
        <v>0</v>
      </c>
      <c r="Q56" s="61">
        <f t="shared" si="4"/>
        <v>-48.889000000000003</v>
      </c>
      <c r="R56" s="77">
        <f t="shared" si="8"/>
        <v>-48.889000000000003</v>
      </c>
      <c r="S56" s="27" t="str">
        <f t="shared" si="6"/>
        <v/>
      </c>
      <c r="T56" s="21" t="str">
        <f t="shared" si="7"/>
        <v/>
      </c>
    </row>
    <row r="57" spans="1:21" s="14" customFormat="1" x14ac:dyDescent="0.35">
      <c r="A57" s="59"/>
      <c r="B57" s="59"/>
      <c r="C57" s="59"/>
      <c r="D57" s="59"/>
      <c r="E57" s="68"/>
      <c r="F57" s="59"/>
      <c r="G57" s="42"/>
      <c r="H57" s="34">
        <f>IF('Sprint Results by Heat'!$B$3=$H$1,(IFERROR(VLOOKUP(A57,'Sprint Results by Heat'!D:E,2,FALSE),0)),0)</f>
        <v>0</v>
      </c>
      <c r="I57" s="50">
        <f t="shared" si="0"/>
        <v>0</v>
      </c>
      <c r="J57" s="39">
        <f>IF('Sprint Results by Heat'!$B$3=$J$1,(IFERROR(VLOOKUP(A57,'Sprint Results by Heat'!D:E,2,FALSE),0)),0)</f>
        <v>0</v>
      </c>
      <c r="K57" s="22">
        <f t="shared" si="1"/>
        <v>0</v>
      </c>
      <c r="L57" s="23">
        <f>IF('Jump Full Results'!$C$3=$L$1,(IFERROR(VLOOKUP(A57,'Jump Full Results'!B:G,6,FALSE),0)),0)</f>
        <v>0</v>
      </c>
      <c r="M57" s="57">
        <f t="shared" si="2"/>
        <v>0</v>
      </c>
      <c r="N57" s="73">
        <f>IF('Jump Full Results'!$C$3=$N$1,(IFERROR(VLOOKUP(A57,'Jump Full Results'!B:G,6,FALSE),0)),0)</f>
        <v>0</v>
      </c>
      <c r="O57" s="22">
        <f t="shared" si="3"/>
        <v>0</v>
      </c>
      <c r="P57" s="24">
        <f>IFERROR(VLOOKUP(A57,'Throw Full Results'!B:G,6,FALSE), 0)</f>
        <v>0</v>
      </c>
      <c r="Q57" s="25">
        <f t="shared" si="4"/>
        <v>-48.889000000000003</v>
      </c>
      <c r="R57" s="76">
        <f t="shared" si="8"/>
        <v>-48.889000000000003</v>
      </c>
      <c r="S57" s="28" t="str">
        <f t="shared" si="6"/>
        <v/>
      </c>
      <c r="T57" s="29" t="str">
        <f t="shared" si="7"/>
        <v/>
      </c>
      <c r="U57" s="16"/>
    </row>
    <row r="58" spans="1:21" x14ac:dyDescent="0.35">
      <c r="H58" s="33">
        <f>IF('Sprint Results by Heat'!$B$3=$H$1,(IFERROR(VLOOKUP(A58,'Sprint Results by Heat'!D:E,2,FALSE),0)),0)</f>
        <v>0</v>
      </c>
      <c r="I58" s="49">
        <f t="shared" si="0"/>
        <v>0</v>
      </c>
      <c r="J58" s="45">
        <f>IF('Sprint Results by Heat'!$B$3=$J$1,(IFERROR(VLOOKUP(A58,'Sprint Results by Heat'!D:E,2,FALSE),0)),0)</f>
        <v>0</v>
      </c>
      <c r="K58" s="60">
        <f t="shared" si="1"/>
        <v>0</v>
      </c>
      <c r="L58" s="17">
        <f>IF('Jump Full Results'!$C$3=$L$1,(IFERROR(VLOOKUP(A58,'Jump Full Results'!B:G,6,FALSE),0)),0)</f>
        <v>0</v>
      </c>
      <c r="M58" s="56">
        <f t="shared" si="2"/>
        <v>0</v>
      </c>
      <c r="N58" s="72">
        <f>IF('Jump Full Results'!$C$3=$N$1,(IFERROR(VLOOKUP(A58,'Jump Full Results'!B:G,6,FALSE),0)),0)</f>
        <v>0</v>
      </c>
      <c r="O58" s="60">
        <f t="shared" si="3"/>
        <v>0</v>
      </c>
      <c r="P58" s="3">
        <f>IFERROR(VLOOKUP(A58,'Throw Full Results'!B:G,6,FALSE), 0)</f>
        <v>0</v>
      </c>
      <c r="Q58" s="61">
        <f t="shared" si="4"/>
        <v>-48.889000000000003</v>
      </c>
      <c r="R58" s="77">
        <f t="shared" si="8"/>
        <v>-48.889000000000003</v>
      </c>
      <c r="S58" s="27" t="str">
        <f t="shared" si="6"/>
        <v/>
      </c>
      <c r="T58" s="21" t="str">
        <f t="shared" si="7"/>
        <v/>
      </c>
    </row>
    <row r="59" spans="1:21" x14ac:dyDescent="0.35">
      <c r="H59" s="33">
        <f>IF('Sprint Results by Heat'!$B$3=$H$1,(IFERROR(VLOOKUP(A59,'Sprint Results by Heat'!D:E,2,FALSE),0)),0)</f>
        <v>0</v>
      </c>
      <c r="I59" s="49">
        <f t="shared" si="0"/>
        <v>0</v>
      </c>
      <c r="J59" s="45">
        <f>IF('Sprint Results by Heat'!$B$3=$J$1,(IFERROR(VLOOKUP(A59,'Sprint Results by Heat'!D:E,2,FALSE),0)),0)</f>
        <v>0</v>
      </c>
      <c r="K59" s="60">
        <f t="shared" si="1"/>
        <v>0</v>
      </c>
      <c r="L59" s="17">
        <f>IF('Jump Full Results'!$C$3=$L$1,(IFERROR(VLOOKUP(A59,'Jump Full Results'!B:G,6,FALSE),0)),0)</f>
        <v>0</v>
      </c>
      <c r="M59" s="56">
        <f t="shared" si="2"/>
        <v>0</v>
      </c>
      <c r="N59" s="72">
        <f>IF('Jump Full Results'!$C$3=$N$1,(IFERROR(VLOOKUP(A59,'Jump Full Results'!B:G,6,FALSE),0)),0)</f>
        <v>0</v>
      </c>
      <c r="O59" s="60">
        <f t="shared" si="3"/>
        <v>0</v>
      </c>
      <c r="P59" s="3">
        <f>IFERROR(VLOOKUP(A59,'Throw Full Results'!B:G,6,FALSE), 0)</f>
        <v>0</v>
      </c>
      <c r="Q59" s="61">
        <f t="shared" si="4"/>
        <v>-48.889000000000003</v>
      </c>
      <c r="R59" s="77">
        <f t="shared" si="8"/>
        <v>-48.889000000000003</v>
      </c>
      <c r="S59" s="27" t="str">
        <f t="shared" si="6"/>
        <v/>
      </c>
      <c r="T59" s="21" t="str">
        <f t="shared" si="7"/>
        <v/>
      </c>
    </row>
    <row r="60" spans="1:21" x14ac:dyDescent="0.35">
      <c r="H60" s="33">
        <f>IF('Sprint Results by Heat'!$B$3=$H$1,(IFERROR(VLOOKUP(A60,'Sprint Results by Heat'!D:E,2,FALSE),0)),0)</f>
        <v>0</v>
      </c>
      <c r="I60" s="49">
        <f t="shared" si="0"/>
        <v>0</v>
      </c>
      <c r="J60" s="45">
        <f>IF('Sprint Results by Heat'!$B$3=$J$1,(IFERROR(VLOOKUP(A60,'Sprint Results by Heat'!D:E,2,FALSE),0)),0)</f>
        <v>0</v>
      </c>
      <c r="K60" s="60">
        <f t="shared" si="1"/>
        <v>0</v>
      </c>
      <c r="L60" s="17">
        <f>IF('Jump Full Results'!$C$3=$L$1,(IFERROR(VLOOKUP(A60,'Jump Full Results'!B:G,6,FALSE),0)),0)</f>
        <v>0</v>
      </c>
      <c r="M60" s="56">
        <f t="shared" si="2"/>
        <v>0</v>
      </c>
      <c r="N60" s="72">
        <f>IF('Jump Full Results'!$C$3=$N$1,(IFERROR(VLOOKUP(A60,'Jump Full Results'!B:G,6,FALSE),0)),0)</f>
        <v>0</v>
      </c>
      <c r="O60" s="60">
        <f t="shared" si="3"/>
        <v>0</v>
      </c>
      <c r="P60" s="3">
        <f>IFERROR(VLOOKUP(A60,'Throw Full Results'!B:G,6,FALSE), 0)</f>
        <v>0</v>
      </c>
      <c r="Q60" s="61">
        <f t="shared" si="4"/>
        <v>-48.889000000000003</v>
      </c>
      <c r="R60" s="77">
        <f t="shared" si="8"/>
        <v>-48.889000000000003</v>
      </c>
      <c r="S60" s="27" t="str">
        <f t="shared" si="6"/>
        <v/>
      </c>
      <c r="T60" s="21" t="str">
        <f t="shared" si="7"/>
        <v/>
      </c>
    </row>
    <row r="61" spans="1:21" s="14" customFormat="1" x14ac:dyDescent="0.35">
      <c r="A61" s="59"/>
      <c r="B61" s="59"/>
      <c r="C61" s="59"/>
      <c r="D61" s="59"/>
      <c r="E61" s="68"/>
      <c r="F61" s="59"/>
      <c r="G61" s="42"/>
      <c r="H61" s="34">
        <f>IF('Sprint Results by Heat'!$B$3=$H$1,(IFERROR(VLOOKUP(A61,'Sprint Results by Heat'!D:E,2,FALSE),0)),0)</f>
        <v>0</v>
      </c>
      <c r="I61" s="50">
        <f t="shared" si="0"/>
        <v>0</v>
      </c>
      <c r="J61" s="39">
        <f>IF('Sprint Results by Heat'!$B$3=$J$1,(IFERROR(VLOOKUP(A61,'Sprint Results by Heat'!D:E,2,FALSE),0)),0)</f>
        <v>0</v>
      </c>
      <c r="K61" s="22">
        <f t="shared" si="1"/>
        <v>0</v>
      </c>
      <c r="L61" s="23">
        <f>IF('Jump Full Results'!$C$3=$L$1,(IFERROR(VLOOKUP(A61,'Jump Full Results'!B:G,6,FALSE),0)),0)</f>
        <v>0</v>
      </c>
      <c r="M61" s="57">
        <f t="shared" si="2"/>
        <v>0</v>
      </c>
      <c r="N61" s="73">
        <f>IF('Jump Full Results'!$C$3=$N$1,(IFERROR(VLOOKUP(A61,'Jump Full Results'!B:G,6,FALSE),0)),0)</f>
        <v>0</v>
      </c>
      <c r="O61" s="22">
        <f t="shared" si="3"/>
        <v>0</v>
      </c>
      <c r="P61" s="24">
        <f>IFERROR(VLOOKUP(A61,'Throw Full Results'!B:G,6,FALSE), 0)</f>
        <v>0</v>
      </c>
      <c r="Q61" s="25">
        <f t="shared" si="4"/>
        <v>-48.889000000000003</v>
      </c>
      <c r="R61" s="76">
        <f t="shared" si="8"/>
        <v>-48.889000000000003</v>
      </c>
      <c r="S61" s="28" t="str">
        <f t="shared" si="6"/>
        <v/>
      </c>
      <c r="T61" s="29" t="str">
        <f t="shared" si="7"/>
        <v/>
      </c>
      <c r="U61" s="16"/>
    </row>
    <row r="62" spans="1:21" x14ac:dyDescent="0.35">
      <c r="H62" s="33">
        <f>IF('Sprint Results by Heat'!$B$3=$H$1,(IFERROR(VLOOKUP(A62,'Sprint Results by Heat'!D:E,2,FALSE),0)),0)</f>
        <v>0</v>
      </c>
      <c r="I62" s="49">
        <f t="shared" si="0"/>
        <v>0</v>
      </c>
      <c r="J62" s="45">
        <f>IF('Sprint Results by Heat'!$B$3=$J$1,(IFERROR(VLOOKUP(A62,'Sprint Results by Heat'!D:E,2,FALSE),0)),0)</f>
        <v>0</v>
      </c>
      <c r="K62" s="60">
        <f t="shared" si="1"/>
        <v>0</v>
      </c>
      <c r="L62" s="17">
        <f>IF('Jump Full Results'!$C$3=$L$1,(IFERROR(VLOOKUP(A62,'Jump Full Results'!B:G,6,FALSE),0)),0)</f>
        <v>0</v>
      </c>
      <c r="M62" s="56">
        <f t="shared" si="2"/>
        <v>0</v>
      </c>
      <c r="N62" s="72">
        <f>IF('Jump Full Results'!$C$3=$N$1,(IFERROR(VLOOKUP(A62,'Jump Full Results'!B:G,6,FALSE),0)),0)</f>
        <v>0</v>
      </c>
      <c r="O62" s="60">
        <f t="shared" si="3"/>
        <v>0</v>
      </c>
      <c r="P62" s="31">
        <f>IFERROR(VLOOKUP(A62,'Throw Full Results'!B:G,6,FALSE), 0)</f>
        <v>0</v>
      </c>
      <c r="Q62" s="61">
        <f t="shared" si="4"/>
        <v>-48.889000000000003</v>
      </c>
      <c r="R62" s="77">
        <f t="shared" si="8"/>
        <v>-48.889000000000003</v>
      </c>
      <c r="S62" s="27" t="str">
        <f t="shared" si="6"/>
        <v/>
      </c>
      <c r="T62" s="21" t="str">
        <f t="shared" si="7"/>
        <v/>
      </c>
    </row>
    <row r="63" spans="1:21" x14ac:dyDescent="0.35">
      <c r="H63" s="33">
        <f>IF('Sprint Results by Heat'!$B$3=$H$1,(IFERROR(VLOOKUP(A63,'Sprint Results by Heat'!D:E,2,FALSE),0)),0)</f>
        <v>0</v>
      </c>
      <c r="I63" s="49">
        <f t="shared" si="0"/>
        <v>0</v>
      </c>
      <c r="J63" s="45">
        <f>IF('Sprint Results by Heat'!$B$3=$J$1,(IFERROR(VLOOKUP(A63,'Sprint Results by Heat'!D:E,2,FALSE),0)),0)</f>
        <v>0</v>
      </c>
      <c r="K63" s="60">
        <f t="shared" si="1"/>
        <v>0</v>
      </c>
      <c r="L63" s="17">
        <f>IF('Jump Full Results'!$C$3=$L$1,(IFERROR(VLOOKUP(A63,'Jump Full Results'!B:G,6,FALSE),0)),0)</f>
        <v>0</v>
      </c>
      <c r="M63" s="56">
        <f t="shared" si="2"/>
        <v>0</v>
      </c>
      <c r="N63" s="72">
        <f>IF('Jump Full Results'!$C$3=$N$1,(IFERROR(VLOOKUP(A63,'Jump Full Results'!B:G,6,FALSE),0)),0)</f>
        <v>0</v>
      </c>
      <c r="O63" s="60">
        <f t="shared" si="3"/>
        <v>0</v>
      </c>
      <c r="P63" s="31">
        <f>IFERROR(VLOOKUP(A63,'Throw Full Results'!B:G,6,FALSE), 0)</f>
        <v>0</v>
      </c>
      <c r="Q63" s="61">
        <f t="shared" si="4"/>
        <v>-48.889000000000003</v>
      </c>
      <c r="R63" s="77">
        <f t="shared" si="8"/>
        <v>-48.889000000000003</v>
      </c>
      <c r="S63" s="27" t="str">
        <f t="shared" si="6"/>
        <v/>
      </c>
      <c r="T63" s="21" t="str">
        <f t="shared" si="7"/>
        <v/>
      </c>
    </row>
    <row r="64" spans="1:21" x14ac:dyDescent="0.35">
      <c r="H64" s="33">
        <f>IF('Sprint Results by Heat'!$B$3=$H$1,(IFERROR(VLOOKUP(A64,'Sprint Results by Heat'!D:E,2,FALSE),0)),0)</f>
        <v>0</v>
      </c>
      <c r="I64" s="49">
        <f t="shared" si="0"/>
        <v>0</v>
      </c>
      <c r="J64" s="45">
        <f>IF('Sprint Results by Heat'!$B$3=$J$1,(IFERROR(VLOOKUP(A64,'Sprint Results by Heat'!D:E,2,FALSE),0)),0)</f>
        <v>0</v>
      </c>
      <c r="K64" s="60">
        <f t="shared" si="1"/>
        <v>0</v>
      </c>
      <c r="L64" s="17">
        <f>IF('Jump Full Results'!$C$3=$L$1,(IFERROR(VLOOKUP(A64,'Jump Full Results'!B:G,6,FALSE),0)),0)</f>
        <v>0</v>
      </c>
      <c r="M64" s="56">
        <f t="shared" si="2"/>
        <v>0</v>
      </c>
      <c r="N64" s="72">
        <f>IF('Jump Full Results'!$C$3=$N$1,(IFERROR(VLOOKUP(A64,'Jump Full Results'!B:G,6,FALSE),0)),0)</f>
        <v>0</v>
      </c>
      <c r="O64" s="60">
        <f t="shared" si="3"/>
        <v>0</v>
      </c>
      <c r="P64" s="31">
        <f>IFERROR(VLOOKUP(A64,'Throw Full Results'!B:G,6,FALSE), 0)</f>
        <v>0</v>
      </c>
      <c r="Q64" s="61">
        <f t="shared" si="4"/>
        <v>-48.889000000000003</v>
      </c>
      <c r="R64" s="77">
        <f t="shared" si="8"/>
        <v>-48.889000000000003</v>
      </c>
      <c r="S64" s="27" t="str">
        <f t="shared" si="6"/>
        <v/>
      </c>
      <c r="T64" s="21" t="str">
        <f t="shared" si="7"/>
        <v/>
      </c>
    </row>
    <row r="65" spans="1:21" s="14" customFormat="1" x14ac:dyDescent="0.35">
      <c r="A65" s="59"/>
      <c r="B65" s="59"/>
      <c r="C65" s="59"/>
      <c r="D65" s="59"/>
      <c r="E65" s="68"/>
      <c r="F65" s="59"/>
      <c r="G65" s="42"/>
      <c r="H65" s="34">
        <f>IF('Sprint Results by Heat'!$B$3=$H$1,(IFERROR(VLOOKUP(A65,'Sprint Results by Heat'!D:E,2,FALSE),0)),0)</f>
        <v>0</v>
      </c>
      <c r="I65" s="50">
        <f t="shared" si="0"/>
        <v>0</v>
      </c>
      <c r="J65" s="39">
        <f>IF('Sprint Results by Heat'!$B$3=$J$1,(IFERROR(VLOOKUP(A65,'Sprint Results by Heat'!D:E,2,FALSE),0)),0)</f>
        <v>0</v>
      </c>
      <c r="K65" s="22">
        <f t="shared" si="1"/>
        <v>0</v>
      </c>
      <c r="L65" s="23">
        <f>IF('Jump Full Results'!$C$3=$L$1,(IFERROR(VLOOKUP(A65,'Jump Full Results'!B:G,6,FALSE),0)),0)</f>
        <v>0</v>
      </c>
      <c r="M65" s="57">
        <f t="shared" si="2"/>
        <v>0</v>
      </c>
      <c r="N65" s="73">
        <f>IF('Jump Full Results'!$C$3=$N$1,(IFERROR(VLOOKUP(A65,'Jump Full Results'!B:G,6,FALSE),0)),0)</f>
        <v>0</v>
      </c>
      <c r="O65" s="22">
        <f t="shared" si="3"/>
        <v>0</v>
      </c>
      <c r="P65" s="32">
        <f>IFERROR(VLOOKUP(A65,'Throw Full Results'!B:G,6,FALSE), 0)</f>
        <v>0</v>
      </c>
      <c r="Q65" s="25">
        <f t="shared" si="4"/>
        <v>-48.889000000000003</v>
      </c>
      <c r="R65" s="76">
        <f t="shared" si="8"/>
        <v>-48.889000000000003</v>
      </c>
      <c r="S65" s="28" t="str">
        <f t="shared" si="6"/>
        <v/>
      </c>
      <c r="T65" s="29" t="str">
        <f t="shared" si="7"/>
        <v/>
      </c>
      <c r="U65" s="16"/>
    </row>
    <row r="66" spans="1:21" x14ac:dyDescent="0.35">
      <c r="H66" s="33">
        <f>IF('Sprint Results by Heat'!$B$3=$H$1,(IFERROR(VLOOKUP(A66,'Sprint Results by Heat'!D:E,2,FALSE),0)),0)</f>
        <v>0</v>
      </c>
      <c r="I66" s="49">
        <f t="shared" ref="I66:I101" si="9">IF(H66=0,0,((-1.4863*H66*H66)+(17.509*H66)+58.561))</f>
        <v>0</v>
      </c>
      <c r="J66" s="45">
        <f>IF('Sprint Results by Heat'!$B$3=$J$1,(IFERROR(VLOOKUP(A66,'Sprint Results by Heat'!D:E,2,FALSE),0)),0)</f>
        <v>0</v>
      </c>
      <c r="K66" s="60">
        <f t="shared" ref="K66:K101" si="10">IF(J66=0,0,((-0.5*J66*J66)+(15.5*J66)-10))</f>
        <v>0</v>
      </c>
      <c r="L66" s="17">
        <f>IF('Jump Full Results'!$C$3=$L$1,(IFERROR(VLOOKUP(A66,'Jump Full Results'!B:G,6,FALSE),0)),0)</f>
        <v>0</v>
      </c>
      <c r="M66" s="56">
        <f t="shared" ref="M66:M101" si="11">IF(L66=0,0,((-4.5914*L66*L66)+(59.55*L66)-82.966))</f>
        <v>0</v>
      </c>
      <c r="N66" s="72">
        <f>IF('Jump Full Results'!$C$3=$N$1,(IFERROR(VLOOKUP(A66,'Jump Full Results'!B:G,6,FALSE),0)),0)</f>
        <v>0</v>
      </c>
      <c r="O66" s="60">
        <f t="shared" ref="O66:O101" si="12">IF(N66=0,0,((-34.722*N66*N66)+(190.28*N66)-150.56))</f>
        <v>0</v>
      </c>
      <c r="P66" s="3">
        <f>IFERROR(VLOOKUP(A66,'Throw Full Results'!B:G,6,FALSE), 0)</f>
        <v>0</v>
      </c>
      <c r="Q66" s="61">
        <f t="shared" ref="Q66:Q101" si="13">(-1.3889*P66*P66)+(29.722*P66)-48.889</f>
        <v>-48.889000000000003</v>
      </c>
      <c r="R66" s="77">
        <f t="shared" si="8"/>
        <v>-48.889000000000003</v>
      </c>
      <c r="S66" s="27" t="str">
        <f t="shared" si="6"/>
        <v/>
      </c>
      <c r="T66" s="21" t="str">
        <f t="shared" si="7"/>
        <v/>
      </c>
    </row>
    <row r="67" spans="1:21" x14ac:dyDescent="0.35">
      <c r="H67" s="33">
        <f>IF('Sprint Results by Heat'!$B$3=$H$1,(IFERROR(VLOOKUP(A67,'Sprint Results by Heat'!D:E,2,FALSE),0)),0)</f>
        <v>0</v>
      </c>
      <c r="I67" s="49">
        <f t="shared" si="9"/>
        <v>0</v>
      </c>
      <c r="J67" s="45">
        <f>IF('Sprint Results by Heat'!$B$3=$J$1,(IFERROR(VLOOKUP(A67,'Sprint Results by Heat'!D:E,2,FALSE),0)),0)</f>
        <v>0</v>
      </c>
      <c r="K67" s="60">
        <f t="shared" si="10"/>
        <v>0</v>
      </c>
      <c r="L67" s="17">
        <f>IF('Jump Full Results'!$C$3=$L$1,(IFERROR(VLOOKUP(A67,'Jump Full Results'!B:G,6,FALSE),0)),0)</f>
        <v>0</v>
      </c>
      <c r="M67" s="56">
        <f t="shared" si="11"/>
        <v>0</v>
      </c>
      <c r="N67" s="72">
        <f>IF('Jump Full Results'!$C$3=$N$1,(IFERROR(VLOOKUP(A67,'Jump Full Results'!B:G,6,FALSE),0)),0)</f>
        <v>0</v>
      </c>
      <c r="O67" s="60">
        <f t="shared" si="12"/>
        <v>0</v>
      </c>
      <c r="P67" s="3">
        <f>IFERROR(VLOOKUP(A67,'Throw Full Results'!B:G,6,FALSE), 0)</f>
        <v>0</v>
      </c>
      <c r="Q67" s="61">
        <f t="shared" si="13"/>
        <v>-48.889000000000003</v>
      </c>
      <c r="R67" s="77">
        <f t="shared" si="8"/>
        <v>-48.889000000000003</v>
      </c>
      <c r="S67" s="27" t="str">
        <f t="shared" ref="S67:S101" si="14">IF(D67="F",(COUNTIFS($D$2:$D$101,"f",$R$2:$R$101,"&gt;"&amp;R67)+1),"")</f>
        <v/>
      </c>
      <c r="T67" s="21" t="str">
        <f t="shared" ref="T67:T101" si="15">IF(D67="M",(COUNTIFS($D$2:$D$101,"m",$R$2:$R$101,"&gt;"&amp;R67)+1),"")</f>
        <v/>
      </c>
    </row>
    <row r="68" spans="1:21" x14ac:dyDescent="0.35">
      <c r="H68" s="33">
        <f>IF('Sprint Results by Heat'!$B$3=$H$1,(IFERROR(VLOOKUP(A68,'Sprint Results by Heat'!D:E,2,FALSE),0)),0)</f>
        <v>0</v>
      </c>
      <c r="I68" s="49">
        <f t="shared" si="9"/>
        <v>0</v>
      </c>
      <c r="J68" s="45">
        <f>IF('Sprint Results by Heat'!$B$3=$J$1,(IFERROR(VLOOKUP(A68,'Sprint Results by Heat'!D:E,2,FALSE),0)),0)</f>
        <v>0</v>
      </c>
      <c r="K68" s="60">
        <f t="shared" si="10"/>
        <v>0</v>
      </c>
      <c r="L68" s="17">
        <f>IF('Jump Full Results'!$C$3=$L$1,(IFERROR(VLOOKUP(A68,'Jump Full Results'!B:G,6,FALSE),0)),0)</f>
        <v>0</v>
      </c>
      <c r="M68" s="56">
        <f t="shared" si="11"/>
        <v>0</v>
      </c>
      <c r="N68" s="72">
        <f>IF('Jump Full Results'!$C$3=$N$1,(IFERROR(VLOOKUP(A68,'Jump Full Results'!B:G,6,FALSE),0)),0)</f>
        <v>0</v>
      </c>
      <c r="O68" s="60">
        <f t="shared" si="12"/>
        <v>0</v>
      </c>
      <c r="P68" s="3">
        <f>IFERROR(VLOOKUP(A68,'Throw Full Results'!B:G,6,FALSE), 0)</f>
        <v>0</v>
      </c>
      <c r="Q68" s="61">
        <f t="shared" si="13"/>
        <v>-48.889000000000003</v>
      </c>
      <c r="R68" s="77">
        <f t="shared" si="8"/>
        <v>-48.889000000000003</v>
      </c>
      <c r="S68" s="27" t="str">
        <f t="shared" si="14"/>
        <v/>
      </c>
      <c r="T68" s="21" t="str">
        <f t="shared" si="15"/>
        <v/>
      </c>
    </row>
    <row r="69" spans="1:21" s="14" customFormat="1" x14ac:dyDescent="0.35">
      <c r="A69" s="59"/>
      <c r="B69" s="59"/>
      <c r="C69" s="59"/>
      <c r="D69" s="59"/>
      <c r="E69" s="68"/>
      <c r="F69" s="59"/>
      <c r="G69" s="42"/>
      <c r="H69" s="34">
        <f>IF('Sprint Results by Heat'!$B$3=$H$1,(IFERROR(VLOOKUP(A69,'Sprint Results by Heat'!D:E,2,FALSE),0)),0)</f>
        <v>0</v>
      </c>
      <c r="I69" s="50">
        <f t="shared" si="9"/>
        <v>0</v>
      </c>
      <c r="J69" s="39">
        <f>IF('Sprint Results by Heat'!$B$3=$J$1,(IFERROR(VLOOKUP(A69,'Sprint Results by Heat'!D:E,2,FALSE),0)),0)</f>
        <v>0</v>
      </c>
      <c r="K69" s="22">
        <f t="shared" si="10"/>
        <v>0</v>
      </c>
      <c r="L69" s="23">
        <f>IF('Jump Full Results'!$C$3=$L$1,(IFERROR(VLOOKUP(A69,'Jump Full Results'!B:G,6,FALSE),0)),0)</f>
        <v>0</v>
      </c>
      <c r="M69" s="57">
        <f t="shared" si="11"/>
        <v>0</v>
      </c>
      <c r="N69" s="73">
        <f>IF('Jump Full Results'!$C$3=$N$1,(IFERROR(VLOOKUP(A69,'Jump Full Results'!B:G,6,FALSE),0)),0)</f>
        <v>0</v>
      </c>
      <c r="O69" s="22">
        <f t="shared" si="12"/>
        <v>0</v>
      </c>
      <c r="P69" s="24">
        <f>IFERROR(VLOOKUP(A69,'Throw Full Results'!B:G,6,FALSE), 0)</f>
        <v>0</v>
      </c>
      <c r="Q69" s="25">
        <f t="shared" si="13"/>
        <v>-48.889000000000003</v>
      </c>
      <c r="R69" s="76">
        <f t="shared" si="8"/>
        <v>-48.889000000000003</v>
      </c>
      <c r="S69" s="28" t="str">
        <f t="shared" si="14"/>
        <v/>
      </c>
      <c r="T69" s="29" t="str">
        <f t="shared" si="15"/>
        <v/>
      </c>
      <c r="U69" s="16"/>
    </row>
    <row r="70" spans="1:21" x14ac:dyDescent="0.35">
      <c r="H70" s="33">
        <f>IF('Sprint Results by Heat'!$B$3=$H$1,(IFERROR(VLOOKUP(A70,'Sprint Results by Heat'!D:E,2,FALSE),0)),0)</f>
        <v>0</v>
      </c>
      <c r="I70" s="49">
        <f t="shared" si="9"/>
        <v>0</v>
      </c>
      <c r="J70" s="45">
        <f>IF('Sprint Results by Heat'!$B$3=$J$1,(IFERROR(VLOOKUP(A70,'Sprint Results by Heat'!D:E,2,FALSE),0)),0)</f>
        <v>0</v>
      </c>
      <c r="K70" s="60">
        <f t="shared" si="10"/>
        <v>0</v>
      </c>
      <c r="L70" s="17">
        <f>IF('Jump Full Results'!$C$3=$L$1,(IFERROR(VLOOKUP(A70,'Jump Full Results'!B:G,6,FALSE),0)),0)</f>
        <v>0</v>
      </c>
      <c r="M70" s="56">
        <f t="shared" si="11"/>
        <v>0</v>
      </c>
      <c r="N70" s="72">
        <f>IF('Jump Full Results'!$C$3=$N$1,(IFERROR(VLOOKUP(A70,'Jump Full Results'!B:G,6,FALSE),0)),0)</f>
        <v>0</v>
      </c>
      <c r="O70" s="60">
        <f t="shared" si="12"/>
        <v>0</v>
      </c>
      <c r="P70" s="3">
        <f>IFERROR(VLOOKUP(A70,'Throw Full Results'!B:G,6,FALSE), 0)</f>
        <v>0</v>
      </c>
      <c r="Q70" s="61">
        <f t="shared" si="13"/>
        <v>-48.889000000000003</v>
      </c>
      <c r="R70" s="77">
        <f t="shared" si="8"/>
        <v>-48.889000000000003</v>
      </c>
      <c r="S70" s="27" t="str">
        <f t="shared" si="14"/>
        <v/>
      </c>
      <c r="T70" s="21" t="str">
        <f t="shared" si="15"/>
        <v/>
      </c>
    </row>
    <row r="71" spans="1:21" x14ac:dyDescent="0.35">
      <c r="H71" s="33">
        <f>IF('Sprint Results by Heat'!$B$3=$H$1,(IFERROR(VLOOKUP(A71,'Sprint Results by Heat'!D:E,2,FALSE),0)),0)</f>
        <v>0</v>
      </c>
      <c r="I71" s="49">
        <f t="shared" si="9"/>
        <v>0</v>
      </c>
      <c r="J71" s="45">
        <f>IF('Sprint Results by Heat'!$B$3=$J$1,(IFERROR(VLOOKUP(A71,'Sprint Results by Heat'!D:E,2,FALSE),0)),0)</f>
        <v>0</v>
      </c>
      <c r="K71" s="60">
        <f t="shared" si="10"/>
        <v>0</v>
      </c>
      <c r="L71" s="17">
        <f>IF('Jump Full Results'!$C$3=$L$1,(IFERROR(VLOOKUP(A71,'Jump Full Results'!B:G,6,FALSE),0)),0)</f>
        <v>0</v>
      </c>
      <c r="M71" s="56">
        <f t="shared" si="11"/>
        <v>0</v>
      </c>
      <c r="N71" s="72">
        <f>IF('Jump Full Results'!$C$3=$N$1,(IFERROR(VLOOKUP(A71,'Jump Full Results'!B:G,6,FALSE),0)),0)</f>
        <v>0</v>
      </c>
      <c r="O71" s="60">
        <f t="shared" si="12"/>
        <v>0</v>
      </c>
      <c r="P71" s="3">
        <f>IFERROR(VLOOKUP(A71,'Throw Full Results'!B:G,6,FALSE), 0)</f>
        <v>0</v>
      </c>
      <c r="Q71" s="61">
        <f t="shared" si="13"/>
        <v>-48.889000000000003</v>
      </c>
      <c r="R71" s="77">
        <f t="shared" si="8"/>
        <v>-48.889000000000003</v>
      </c>
      <c r="S71" s="27" t="str">
        <f t="shared" si="14"/>
        <v/>
      </c>
      <c r="T71" s="21" t="str">
        <f t="shared" si="15"/>
        <v/>
      </c>
    </row>
    <row r="72" spans="1:21" x14ac:dyDescent="0.35">
      <c r="H72" s="33">
        <f>IF('Sprint Results by Heat'!$B$3=$H$1,(IFERROR(VLOOKUP(A72,'Sprint Results by Heat'!D:E,2,FALSE),0)),0)</f>
        <v>0</v>
      </c>
      <c r="I72" s="49">
        <f t="shared" si="9"/>
        <v>0</v>
      </c>
      <c r="J72" s="45">
        <f>IF('Sprint Results by Heat'!$B$3=$J$1,(IFERROR(VLOOKUP(A72,'Sprint Results by Heat'!D:E,2,FALSE),0)),0)</f>
        <v>0</v>
      </c>
      <c r="K72" s="60">
        <f t="shared" si="10"/>
        <v>0</v>
      </c>
      <c r="L72" s="17">
        <f>IF('Jump Full Results'!$C$3=$L$1,(IFERROR(VLOOKUP(A72,'Jump Full Results'!B:G,6,FALSE),0)),0)</f>
        <v>0</v>
      </c>
      <c r="M72" s="56">
        <f t="shared" si="11"/>
        <v>0</v>
      </c>
      <c r="N72" s="72">
        <f>IF('Jump Full Results'!$C$3=$N$1,(IFERROR(VLOOKUP(A72,'Jump Full Results'!B:G,6,FALSE),0)),0)</f>
        <v>0</v>
      </c>
      <c r="O72" s="60">
        <f t="shared" si="12"/>
        <v>0</v>
      </c>
      <c r="P72" s="3">
        <f>IFERROR(VLOOKUP(A72,'Throw Full Results'!B:G,6,FALSE), 0)</f>
        <v>0</v>
      </c>
      <c r="Q72" s="61">
        <f t="shared" si="13"/>
        <v>-48.889000000000003</v>
      </c>
      <c r="R72" s="77">
        <f t="shared" si="8"/>
        <v>-48.889000000000003</v>
      </c>
      <c r="S72" s="27" t="str">
        <f t="shared" si="14"/>
        <v/>
      </c>
      <c r="T72" s="21" t="str">
        <f t="shared" si="15"/>
        <v/>
      </c>
    </row>
    <row r="73" spans="1:21" s="14" customFormat="1" x14ac:dyDescent="0.35">
      <c r="A73" s="59"/>
      <c r="B73" s="59"/>
      <c r="C73" s="59"/>
      <c r="D73" s="59"/>
      <c r="E73" s="68"/>
      <c r="F73" s="59"/>
      <c r="G73" s="42"/>
      <c r="H73" s="34">
        <f>IF('Sprint Results by Heat'!$B$3=$H$1,(IFERROR(VLOOKUP(A73,'Sprint Results by Heat'!D:E,2,FALSE),0)),0)</f>
        <v>0</v>
      </c>
      <c r="I73" s="50">
        <f t="shared" si="9"/>
        <v>0</v>
      </c>
      <c r="J73" s="39">
        <f>IF('Sprint Results by Heat'!$B$3=$J$1,(IFERROR(VLOOKUP(A73,'Sprint Results by Heat'!D:E,2,FALSE),0)),0)</f>
        <v>0</v>
      </c>
      <c r="K73" s="22">
        <f t="shared" si="10"/>
        <v>0</v>
      </c>
      <c r="L73" s="23">
        <f>IF('Jump Full Results'!$C$3=$L$1,(IFERROR(VLOOKUP(A73,'Jump Full Results'!B:G,6,FALSE),0)),0)</f>
        <v>0</v>
      </c>
      <c r="M73" s="57">
        <f t="shared" si="11"/>
        <v>0</v>
      </c>
      <c r="N73" s="73">
        <f>IF('Jump Full Results'!$C$3=$N$1,(IFERROR(VLOOKUP(A73,'Jump Full Results'!B:G,6,FALSE),0)),0)</f>
        <v>0</v>
      </c>
      <c r="O73" s="22">
        <f t="shared" si="12"/>
        <v>0</v>
      </c>
      <c r="P73" s="24">
        <f>IFERROR(VLOOKUP(A73,'Throw Full Results'!B:G,6,FALSE), 0)</f>
        <v>0</v>
      </c>
      <c r="Q73" s="25">
        <f t="shared" si="13"/>
        <v>-48.889000000000003</v>
      </c>
      <c r="R73" s="76">
        <f t="shared" si="8"/>
        <v>-48.889000000000003</v>
      </c>
      <c r="S73" s="28" t="str">
        <f t="shared" si="14"/>
        <v/>
      </c>
      <c r="T73" s="29" t="str">
        <f t="shared" si="15"/>
        <v/>
      </c>
      <c r="U73" s="16"/>
    </row>
    <row r="74" spans="1:21" x14ac:dyDescent="0.35">
      <c r="H74" s="33">
        <f>IF('Sprint Results by Heat'!$B$3=$H$1,(IFERROR(VLOOKUP(A74,'Sprint Results by Heat'!D:E,2,FALSE),0)),0)</f>
        <v>0</v>
      </c>
      <c r="I74" s="49">
        <f t="shared" si="9"/>
        <v>0</v>
      </c>
      <c r="J74" s="45">
        <f>IF('Sprint Results by Heat'!$B$3=$J$1,(IFERROR(VLOOKUP(A74,'Sprint Results by Heat'!D:E,2,FALSE),0)),0)</f>
        <v>0</v>
      </c>
      <c r="K74" s="60">
        <f t="shared" si="10"/>
        <v>0</v>
      </c>
      <c r="L74" s="17">
        <f>IF('Jump Full Results'!$C$3=$L$1,(IFERROR(VLOOKUP(A74,'Jump Full Results'!B:G,6,FALSE),0)),0)</f>
        <v>0</v>
      </c>
      <c r="M74" s="56">
        <f t="shared" si="11"/>
        <v>0</v>
      </c>
      <c r="N74" s="72">
        <f>IF('Jump Full Results'!$C$3=$N$1,(IFERROR(VLOOKUP(A74,'Jump Full Results'!B:G,6,FALSE),0)),0)</f>
        <v>0</v>
      </c>
      <c r="O74" s="60">
        <f t="shared" si="12"/>
        <v>0</v>
      </c>
      <c r="P74" s="3">
        <f>IFERROR(VLOOKUP(A74,'Throw Full Results'!B:G,6,FALSE), 0)</f>
        <v>0</v>
      </c>
      <c r="Q74" s="61">
        <f t="shared" si="13"/>
        <v>-48.889000000000003</v>
      </c>
      <c r="R74" s="77">
        <f t="shared" si="8"/>
        <v>-48.889000000000003</v>
      </c>
      <c r="S74" s="27" t="str">
        <f t="shared" si="14"/>
        <v/>
      </c>
      <c r="T74" s="21" t="str">
        <f t="shared" si="15"/>
        <v/>
      </c>
    </row>
    <row r="75" spans="1:21" x14ac:dyDescent="0.35">
      <c r="H75" s="33">
        <f>IF('Sprint Results by Heat'!$B$3=$H$1,(IFERROR(VLOOKUP(A75,'Sprint Results by Heat'!D:E,2,FALSE),0)),0)</f>
        <v>0</v>
      </c>
      <c r="I75" s="49">
        <f t="shared" si="9"/>
        <v>0</v>
      </c>
      <c r="J75" s="45">
        <f>IF('Sprint Results by Heat'!$B$3=$J$1,(IFERROR(VLOOKUP(A75,'Sprint Results by Heat'!D:E,2,FALSE),0)),0)</f>
        <v>0</v>
      </c>
      <c r="K75" s="60">
        <f t="shared" si="10"/>
        <v>0</v>
      </c>
      <c r="L75" s="17">
        <f>IF('Jump Full Results'!$C$3=$L$1,(IFERROR(VLOOKUP(A75,'Jump Full Results'!B:G,6,FALSE),0)),0)</f>
        <v>0</v>
      </c>
      <c r="M75" s="56">
        <f t="shared" si="11"/>
        <v>0</v>
      </c>
      <c r="N75" s="72">
        <f>IF('Jump Full Results'!$C$3=$N$1,(IFERROR(VLOOKUP(A75,'Jump Full Results'!B:G,6,FALSE),0)),0)</f>
        <v>0</v>
      </c>
      <c r="O75" s="60">
        <f t="shared" si="12"/>
        <v>0</v>
      </c>
      <c r="P75" s="31">
        <f>IFERROR(VLOOKUP(A75,'Throw Full Results'!B:G,6,FALSE), 0)</f>
        <v>0</v>
      </c>
      <c r="Q75" s="61">
        <f t="shared" si="13"/>
        <v>-48.889000000000003</v>
      </c>
      <c r="R75" s="77">
        <f t="shared" si="8"/>
        <v>-48.889000000000003</v>
      </c>
      <c r="S75" s="27" t="str">
        <f t="shared" si="14"/>
        <v/>
      </c>
      <c r="T75" s="21" t="str">
        <f t="shared" si="15"/>
        <v/>
      </c>
    </row>
    <row r="76" spans="1:21" x14ac:dyDescent="0.35">
      <c r="H76" s="33">
        <f>IF('Sprint Results by Heat'!$B$3=$H$1,(IFERROR(VLOOKUP(A76,'Sprint Results by Heat'!D:E,2,FALSE),0)),0)</f>
        <v>0</v>
      </c>
      <c r="I76" s="49">
        <f t="shared" si="9"/>
        <v>0</v>
      </c>
      <c r="J76" s="45">
        <f>IF('Sprint Results by Heat'!$B$3=$J$1,(IFERROR(VLOOKUP(A76,'Sprint Results by Heat'!D:E,2,FALSE),0)),0)</f>
        <v>0</v>
      </c>
      <c r="K76" s="60">
        <f t="shared" si="10"/>
        <v>0</v>
      </c>
      <c r="L76" s="17">
        <f>IF('Jump Full Results'!$C$3=$L$1,(IFERROR(VLOOKUP(A76,'Jump Full Results'!B:G,6,FALSE),0)),0)</f>
        <v>0</v>
      </c>
      <c r="M76" s="56">
        <f t="shared" si="11"/>
        <v>0</v>
      </c>
      <c r="N76" s="72">
        <f>IF('Jump Full Results'!$C$3=$N$1,(IFERROR(VLOOKUP(A76,'Jump Full Results'!B:G,6,FALSE),0)),0)</f>
        <v>0</v>
      </c>
      <c r="O76" s="60">
        <f t="shared" si="12"/>
        <v>0</v>
      </c>
      <c r="P76" s="31">
        <f>IFERROR(VLOOKUP(A76,'Throw Full Results'!B:G,6,FALSE), 0)</f>
        <v>0</v>
      </c>
      <c r="Q76" s="61">
        <f t="shared" si="13"/>
        <v>-48.889000000000003</v>
      </c>
      <c r="R76" s="77">
        <f t="shared" si="8"/>
        <v>-48.889000000000003</v>
      </c>
      <c r="S76" s="27" t="str">
        <f t="shared" si="14"/>
        <v/>
      </c>
      <c r="T76" s="21" t="str">
        <f t="shared" si="15"/>
        <v/>
      </c>
    </row>
    <row r="77" spans="1:21" s="14" customFormat="1" x14ac:dyDescent="0.35">
      <c r="A77" s="59"/>
      <c r="B77" s="59"/>
      <c r="C77" s="59"/>
      <c r="D77" s="59"/>
      <c r="E77" s="68"/>
      <c r="F77" s="59"/>
      <c r="G77" s="42"/>
      <c r="H77" s="34">
        <f>IF('Sprint Results by Heat'!$B$3=$H$1,(IFERROR(VLOOKUP(A77,'Sprint Results by Heat'!D:E,2,FALSE),0)),0)</f>
        <v>0</v>
      </c>
      <c r="I77" s="50">
        <f t="shared" si="9"/>
        <v>0</v>
      </c>
      <c r="J77" s="39">
        <f>IF('Sprint Results by Heat'!$B$3=$J$1,(IFERROR(VLOOKUP(A77,'Sprint Results by Heat'!D:E,2,FALSE),0)),0)</f>
        <v>0</v>
      </c>
      <c r="K77" s="22">
        <f t="shared" si="10"/>
        <v>0</v>
      </c>
      <c r="L77" s="23">
        <f>IF('Jump Full Results'!$C$3=$L$1,(IFERROR(VLOOKUP(A77,'Jump Full Results'!B:G,6,FALSE),0)),0)</f>
        <v>0</v>
      </c>
      <c r="M77" s="57">
        <f t="shared" si="11"/>
        <v>0</v>
      </c>
      <c r="N77" s="73">
        <f>IF('Jump Full Results'!$C$3=$N$1,(IFERROR(VLOOKUP(A77,'Jump Full Results'!B:G,6,FALSE),0)),0)</f>
        <v>0</v>
      </c>
      <c r="O77" s="22">
        <f t="shared" si="12"/>
        <v>0</v>
      </c>
      <c r="P77" s="32">
        <f>IFERROR(VLOOKUP(A77,'Throw Full Results'!B:G,6,FALSE), 0)</f>
        <v>0</v>
      </c>
      <c r="Q77" s="25">
        <f t="shared" si="13"/>
        <v>-48.889000000000003</v>
      </c>
      <c r="R77" s="76">
        <f t="shared" si="8"/>
        <v>-48.889000000000003</v>
      </c>
      <c r="S77" s="28" t="str">
        <f t="shared" si="14"/>
        <v/>
      </c>
      <c r="T77" s="29" t="str">
        <f t="shared" si="15"/>
        <v/>
      </c>
      <c r="U77" s="16"/>
    </row>
    <row r="78" spans="1:21" x14ac:dyDescent="0.35">
      <c r="H78" s="33">
        <f>IF('Sprint Results by Heat'!$B$3=$H$1,(IFERROR(VLOOKUP(A78,'Sprint Results by Heat'!D:E,2,FALSE),0)),0)</f>
        <v>0</v>
      </c>
      <c r="I78" s="49">
        <f t="shared" si="9"/>
        <v>0</v>
      </c>
      <c r="J78" s="45">
        <f>IF('Sprint Results by Heat'!$B$3=$J$1,(IFERROR(VLOOKUP(A78,'Sprint Results by Heat'!D:E,2,FALSE),0)),0)</f>
        <v>0</v>
      </c>
      <c r="K78" s="60">
        <f t="shared" si="10"/>
        <v>0</v>
      </c>
      <c r="L78" s="17">
        <f>IF('Jump Full Results'!$C$3=$L$1,(IFERROR(VLOOKUP(A78,'Jump Full Results'!B:G,6,FALSE),0)),0)</f>
        <v>0</v>
      </c>
      <c r="M78" s="56">
        <f t="shared" si="11"/>
        <v>0</v>
      </c>
      <c r="N78" s="72">
        <f>IF('Jump Full Results'!$C$3=$N$1,(IFERROR(VLOOKUP(A78,'Jump Full Results'!B:G,6,FALSE),0)),0)</f>
        <v>0</v>
      </c>
      <c r="O78" s="60">
        <f t="shared" si="12"/>
        <v>0</v>
      </c>
      <c r="P78" s="31">
        <f>IFERROR(VLOOKUP(A78,'Throw Full Results'!B:G,6,FALSE), 0)</f>
        <v>0</v>
      </c>
      <c r="Q78" s="61">
        <f t="shared" si="13"/>
        <v>-48.889000000000003</v>
      </c>
      <c r="R78" s="77">
        <f t="shared" si="8"/>
        <v>-48.889000000000003</v>
      </c>
      <c r="S78" s="27" t="str">
        <f t="shared" si="14"/>
        <v/>
      </c>
      <c r="T78" s="21" t="str">
        <f t="shared" si="15"/>
        <v/>
      </c>
    </row>
    <row r="79" spans="1:21" x14ac:dyDescent="0.35">
      <c r="H79" s="33">
        <f>IF('Sprint Results by Heat'!$B$3=$H$1,(IFERROR(VLOOKUP(A79,'Sprint Results by Heat'!D:E,2,FALSE),0)),0)</f>
        <v>0</v>
      </c>
      <c r="I79" s="49">
        <f t="shared" si="9"/>
        <v>0</v>
      </c>
      <c r="J79" s="45">
        <f>IF('Sprint Results by Heat'!$B$3=$J$1,(IFERROR(VLOOKUP(A79,'Sprint Results by Heat'!D:E,2,FALSE),0)),0)</f>
        <v>0</v>
      </c>
      <c r="K79" s="60">
        <f t="shared" si="10"/>
        <v>0</v>
      </c>
      <c r="L79" s="17">
        <f>IF('Jump Full Results'!$C$3=$L$1,(IFERROR(VLOOKUP(A79,'Jump Full Results'!B:G,6,FALSE),0)),0)</f>
        <v>0</v>
      </c>
      <c r="M79" s="56">
        <f t="shared" si="11"/>
        <v>0</v>
      </c>
      <c r="N79" s="72">
        <f>IF('Jump Full Results'!$C$3=$N$1,(IFERROR(VLOOKUP(A79,'Jump Full Results'!B:G,6,FALSE),0)),0)</f>
        <v>0</v>
      </c>
      <c r="O79" s="60">
        <f t="shared" si="12"/>
        <v>0</v>
      </c>
      <c r="P79" s="3">
        <f>IFERROR(VLOOKUP(A79,'Throw Full Results'!B:G,6,FALSE), 0)</f>
        <v>0</v>
      </c>
      <c r="Q79" s="61">
        <f t="shared" si="13"/>
        <v>-48.889000000000003</v>
      </c>
      <c r="R79" s="77">
        <f t="shared" ref="R79:R99" si="16">K79+O79+Q79+I79+M79</f>
        <v>-48.889000000000003</v>
      </c>
      <c r="S79" s="27" t="str">
        <f t="shared" si="14"/>
        <v/>
      </c>
      <c r="T79" s="21" t="str">
        <f t="shared" si="15"/>
        <v/>
      </c>
    </row>
    <row r="80" spans="1:21" x14ac:dyDescent="0.35">
      <c r="H80" s="33">
        <f>IF('Sprint Results by Heat'!$B$3=$H$1,(IFERROR(VLOOKUP(A80,'Sprint Results by Heat'!D:E,2,FALSE),0)),0)</f>
        <v>0</v>
      </c>
      <c r="I80" s="49">
        <f t="shared" si="9"/>
        <v>0</v>
      </c>
      <c r="J80" s="45">
        <f>IF('Sprint Results by Heat'!$B$3=$J$1,(IFERROR(VLOOKUP(A80,'Sprint Results by Heat'!D:E,2,FALSE),0)),0)</f>
        <v>0</v>
      </c>
      <c r="K80" s="60">
        <f t="shared" si="10"/>
        <v>0</v>
      </c>
      <c r="L80" s="17">
        <f>IF('Jump Full Results'!$C$3=$L$1,(IFERROR(VLOOKUP(A80,'Jump Full Results'!B:G,6,FALSE),0)),0)</f>
        <v>0</v>
      </c>
      <c r="M80" s="56">
        <f t="shared" si="11"/>
        <v>0</v>
      </c>
      <c r="N80" s="72">
        <f>IF('Jump Full Results'!$C$3=$N$1,(IFERROR(VLOOKUP(A80,'Jump Full Results'!B:G,6,FALSE),0)),0)</f>
        <v>0</v>
      </c>
      <c r="O80" s="60">
        <f t="shared" si="12"/>
        <v>0</v>
      </c>
      <c r="P80" s="3">
        <f>IFERROR(VLOOKUP(A80,'Throw Full Results'!B:G,6,FALSE), 0)</f>
        <v>0</v>
      </c>
      <c r="Q80" s="61">
        <f t="shared" si="13"/>
        <v>-48.889000000000003</v>
      </c>
      <c r="R80" s="77">
        <f t="shared" si="16"/>
        <v>-48.889000000000003</v>
      </c>
      <c r="S80" s="27" t="str">
        <f t="shared" si="14"/>
        <v/>
      </c>
      <c r="T80" s="21" t="str">
        <f t="shared" si="15"/>
        <v/>
      </c>
    </row>
    <row r="81" spans="1:21" s="14" customFormat="1" x14ac:dyDescent="0.35">
      <c r="A81" s="59"/>
      <c r="B81" s="59"/>
      <c r="C81" s="59"/>
      <c r="D81" s="59"/>
      <c r="E81" s="68"/>
      <c r="F81" s="59"/>
      <c r="G81" s="42"/>
      <c r="H81" s="34">
        <f>IF('Sprint Results by Heat'!$B$3=$H$1,(IFERROR(VLOOKUP(A81,'Sprint Results by Heat'!D:E,2,FALSE),0)),0)</f>
        <v>0</v>
      </c>
      <c r="I81" s="50">
        <f t="shared" si="9"/>
        <v>0</v>
      </c>
      <c r="J81" s="39">
        <f>IF('Sprint Results by Heat'!$B$3=$J$1,(IFERROR(VLOOKUP(A81,'Sprint Results by Heat'!D:E,2,FALSE),0)),0)</f>
        <v>0</v>
      </c>
      <c r="K81" s="22">
        <f t="shared" si="10"/>
        <v>0</v>
      </c>
      <c r="L81" s="23">
        <f>IF('Jump Full Results'!$C$3=$L$1,(IFERROR(VLOOKUP(A81,'Jump Full Results'!B:G,6,FALSE),0)),0)</f>
        <v>0</v>
      </c>
      <c r="M81" s="57">
        <f t="shared" si="11"/>
        <v>0</v>
      </c>
      <c r="N81" s="73">
        <f>IF('Jump Full Results'!$C$3=$N$1,(IFERROR(VLOOKUP(A81,'Jump Full Results'!B:G,6,FALSE),0)),0)</f>
        <v>0</v>
      </c>
      <c r="O81" s="22">
        <f t="shared" si="12"/>
        <v>0</v>
      </c>
      <c r="P81" s="24">
        <f>IFERROR(VLOOKUP(A81,'Throw Full Results'!B:G,6,FALSE), 0)</f>
        <v>0</v>
      </c>
      <c r="Q81" s="25">
        <f t="shared" si="13"/>
        <v>-48.889000000000003</v>
      </c>
      <c r="R81" s="76">
        <f t="shared" si="16"/>
        <v>-48.889000000000003</v>
      </c>
      <c r="S81" s="28" t="str">
        <f t="shared" si="14"/>
        <v/>
      </c>
      <c r="T81" s="29" t="str">
        <f t="shared" si="15"/>
        <v/>
      </c>
      <c r="U81" s="16"/>
    </row>
    <row r="82" spans="1:21" x14ac:dyDescent="0.35">
      <c r="H82" s="33">
        <f>IF('Sprint Results by Heat'!$B$3=$H$1,(IFERROR(VLOOKUP(A82,'Sprint Results by Heat'!D:E,2,FALSE),0)),0)</f>
        <v>0</v>
      </c>
      <c r="I82" s="49">
        <f t="shared" si="9"/>
        <v>0</v>
      </c>
      <c r="J82" s="45">
        <f>IF('Sprint Results by Heat'!$B$3=$J$1,(IFERROR(VLOOKUP(A82,'Sprint Results by Heat'!D:E,2,FALSE),0)),0)</f>
        <v>0</v>
      </c>
      <c r="K82" s="60">
        <f t="shared" si="10"/>
        <v>0</v>
      </c>
      <c r="L82" s="17">
        <f>IF('Jump Full Results'!$C$3=$L$1,(IFERROR(VLOOKUP(A82,'Jump Full Results'!B:G,6,FALSE),0)),0)</f>
        <v>0</v>
      </c>
      <c r="M82" s="56">
        <f t="shared" si="11"/>
        <v>0</v>
      </c>
      <c r="N82" s="72">
        <f>IF('Jump Full Results'!$C$3=$N$1,(IFERROR(VLOOKUP(A82,'Jump Full Results'!B:G,6,FALSE),0)),0)</f>
        <v>0</v>
      </c>
      <c r="O82" s="60">
        <f t="shared" si="12"/>
        <v>0</v>
      </c>
      <c r="P82" s="3">
        <f>IFERROR(VLOOKUP(A82,'Throw Full Results'!B:G,6,FALSE), 0)</f>
        <v>0</v>
      </c>
      <c r="Q82" s="61">
        <f t="shared" si="13"/>
        <v>-48.889000000000003</v>
      </c>
      <c r="R82" s="77">
        <f t="shared" si="16"/>
        <v>-48.889000000000003</v>
      </c>
      <c r="S82" s="27" t="str">
        <f t="shared" si="14"/>
        <v/>
      </c>
      <c r="T82" s="21" t="str">
        <f t="shared" si="15"/>
        <v/>
      </c>
    </row>
    <row r="83" spans="1:21" x14ac:dyDescent="0.35">
      <c r="H83" s="33">
        <f>IF('Sprint Results by Heat'!$B$3=$H$1,(IFERROR(VLOOKUP(A83,'Sprint Results by Heat'!D:E,2,FALSE),0)),0)</f>
        <v>0</v>
      </c>
      <c r="I83" s="49">
        <f t="shared" si="9"/>
        <v>0</v>
      </c>
      <c r="J83" s="45">
        <f>IF('Sprint Results by Heat'!$B$3=$J$1,(IFERROR(VLOOKUP(A83,'Sprint Results by Heat'!D:E,2,FALSE),0)),0)</f>
        <v>0</v>
      </c>
      <c r="K83" s="60">
        <f t="shared" si="10"/>
        <v>0</v>
      </c>
      <c r="L83" s="17">
        <f>IF('Jump Full Results'!$C$3=$L$1,(IFERROR(VLOOKUP(A83,'Jump Full Results'!B:G,6,FALSE),0)),0)</f>
        <v>0</v>
      </c>
      <c r="M83" s="56">
        <f t="shared" si="11"/>
        <v>0</v>
      </c>
      <c r="N83" s="72">
        <f>IF('Jump Full Results'!$C$3=$N$1,(IFERROR(VLOOKUP(A83,'Jump Full Results'!B:G,6,FALSE),0)),0)</f>
        <v>0</v>
      </c>
      <c r="O83" s="60">
        <f t="shared" si="12"/>
        <v>0</v>
      </c>
      <c r="P83" s="3">
        <f>IFERROR(VLOOKUP(A83,'Throw Full Results'!B:G,6,FALSE), 0)</f>
        <v>0</v>
      </c>
      <c r="Q83" s="61">
        <f t="shared" si="13"/>
        <v>-48.889000000000003</v>
      </c>
      <c r="R83" s="77">
        <f t="shared" si="16"/>
        <v>-48.889000000000003</v>
      </c>
      <c r="S83" s="27" t="str">
        <f t="shared" si="14"/>
        <v/>
      </c>
      <c r="T83" s="21" t="str">
        <f t="shared" si="15"/>
        <v/>
      </c>
    </row>
    <row r="84" spans="1:21" x14ac:dyDescent="0.35">
      <c r="H84" s="33">
        <f>IF('Sprint Results by Heat'!$B$3=$H$1,(IFERROR(VLOOKUP(A84,'Sprint Results by Heat'!D:E,2,FALSE),0)),0)</f>
        <v>0</v>
      </c>
      <c r="I84" s="49">
        <f t="shared" si="9"/>
        <v>0</v>
      </c>
      <c r="J84" s="45">
        <f>IF('Sprint Results by Heat'!$B$3=$J$1,(IFERROR(VLOOKUP(A84,'Sprint Results by Heat'!D:E,2,FALSE),0)),0)</f>
        <v>0</v>
      </c>
      <c r="K84" s="60">
        <f t="shared" si="10"/>
        <v>0</v>
      </c>
      <c r="L84" s="17">
        <f>IF('Jump Full Results'!$C$3=$L$1,(IFERROR(VLOOKUP(A84,'Jump Full Results'!B:G,6,FALSE),0)),0)</f>
        <v>0</v>
      </c>
      <c r="M84" s="56">
        <f t="shared" si="11"/>
        <v>0</v>
      </c>
      <c r="N84" s="72">
        <f>IF('Jump Full Results'!$C$3=$N$1,(IFERROR(VLOOKUP(A84,'Jump Full Results'!B:G,6,FALSE),0)),0)</f>
        <v>0</v>
      </c>
      <c r="O84" s="60">
        <f t="shared" si="12"/>
        <v>0</v>
      </c>
      <c r="P84" s="3">
        <f>IFERROR(VLOOKUP(A84,'Throw Full Results'!B:G,6,FALSE), 0)</f>
        <v>0</v>
      </c>
      <c r="Q84" s="61">
        <f t="shared" si="13"/>
        <v>-48.889000000000003</v>
      </c>
      <c r="R84" s="77">
        <f t="shared" si="16"/>
        <v>-48.889000000000003</v>
      </c>
      <c r="S84" s="27" t="str">
        <f t="shared" si="14"/>
        <v/>
      </c>
      <c r="T84" s="21" t="str">
        <f t="shared" si="15"/>
        <v/>
      </c>
    </row>
    <row r="85" spans="1:21" s="14" customFormat="1" x14ac:dyDescent="0.35">
      <c r="A85" s="59"/>
      <c r="B85" s="59"/>
      <c r="C85" s="59"/>
      <c r="D85" s="59"/>
      <c r="E85" s="68"/>
      <c r="F85" s="59"/>
      <c r="G85" s="42"/>
      <c r="H85" s="34">
        <f>IF('Sprint Results by Heat'!$B$3=$H$1,(IFERROR(VLOOKUP(A85,'Sprint Results by Heat'!D:E,2,FALSE),0)),0)</f>
        <v>0</v>
      </c>
      <c r="I85" s="50">
        <f t="shared" si="9"/>
        <v>0</v>
      </c>
      <c r="J85" s="39">
        <f>IF('Sprint Results by Heat'!$B$3=$J$1,(IFERROR(VLOOKUP(A85,'Sprint Results by Heat'!D:E,2,FALSE),0)),0)</f>
        <v>0</v>
      </c>
      <c r="K85" s="22">
        <f t="shared" si="10"/>
        <v>0</v>
      </c>
      <c r="L85" s="23">
        <f>IF('Jump Full Results'!$C$3=$L$1,(IFERROR(VLOOKUP(A85,'Jump Full Results'!B:G,6,FALSE),0)),0)</f>
        <v>0</v>
      </c>
      <c r="M85" s="57">
        <f t="shared" si="11"/>
        <v>0</v>
      </c>
      <c r="N85" s="73">
        <f>IF('Jump Full Results'!$C$3=$N$1,(IFERROR(VLOOKUP(A85,'Jump Full Results'!B:G,6,FALSE),0)),0)</f>
        <v>0</v>
      </c>
      <c r="O85" s="22">
        <f t="shared" si="12"/>
        <v>0</v>
      </c>
      <c r="P85" s="24">
        <f>IFERROR(VLOOKUP(A85,'Throw Full Results'!B:G,6,FALSE), 0)</f>
        <v>0</v>
      </c>
      <c r="Q85" s="25">
        <f t="shared" si="13"/>
        <v>-48.889000000000003</v>
      </c>
      <c r="R85" s="76">
        <f t="shared" si="16"/>
        <v>-48.889000000000003</v>
      </c>
      <c r="S85" s="28" t="str">
        <f t="shared" si="14"/>
        <v/>
      </c>
      <c r="T85" s="29" t="str">
        <f t="shared" si="15"/>
        <v/>
      </c>
      <c r="U85" s="16"/>
    </row>
    <row r="86" spans="1:21" x14ac:dyDescent="0.35">
      <c r="H86" s="33">
        <f>IF('Sprint Results by Heat'!$B$3=$H$1,(IFERROR(VLOOKUP(A86,'Sprint Results by Heat'!D:E,2,FALSE),0)),0)</f>
        <v>0</v>
      </c>
      <c r="I86" s="49">
        <f t="shared" si="9"/>
        <v>0</v>
      </c>
      <c r="J86" s="45">
        <f>IF('Sprint Results by Heat'!$B$3=$J$1,(IFERROR(VLOOKUP(A86,'Sprint Results by Heat'!D:E,2,FALSE),0)),0)</f>
        <v>0</v>
      </c>
      <c r="K86" s="60">
        <f t="shared" si="10"/>
        <v>0</v>
      </c>
      <c r="L86" s="17">
        <f>IF('Jump Full Results'!$C$3=$L$1,(IFERROR(VLOOKUP(A86,'Jump Full Results'!B:G,6,FALSE),0)),0)</f>
        <v>0</v>
      </c>
      <c r="M86" s="56">
        <f t="shared" si="11"/>
        <v>0</v>
      </c>
      <c r="N86" s="72">
        <f>IF('Jump Full Results'!$C$3=$N$1,(IFERROR(VLOOKUP(A86,'Jump Full Results'!B:G,6,FALSE),0)),0)</f>
        <v>0</v>
      </c>
      <c r="O86" s="60">
        <f t="shared" si="12"/>
        <v>0</v>
      </c>
      <c r="P86" s="3">
        <f>IFERROR(VLOOKUP(A86,'Throw Full Results'!B:G,6,FALSE), 0)</f>
        <v>0</v>
      </c>
      <c r="Q86" s="61">
        <f t="shared" si="13"/>
        <v>-48.889000000000003</v>
      </c>
      <c r="R86" s="77">
        <f t="shared" si="16"/>
        <v>-48.889000000000003</v>
      </c>
      <c r="S86" s="27" t="str">
        <f t="shared" si="14"/>
        <v/>
      </c>
      <c r="T86" s="21" t="str">
        <f t="shared" si="15"/>
        <v/>
      </c>
    </row>
    <row r="87" spans="1:21" x14ac:dyDescent="0.35">
      <c r="H87" s="33">
        <f>IF('Sprint Results by Heat'!$B$3=$H$1,(IFERROR(VLOOKUP(A87,'Sprint Results by Heat'!D:E,2,FALSE),0)),0)</f>
        <v>0</v>
      </c>
      <c r="I87" s="49">
        <f t="shared" si="9"/>
        <v>0</v>
      </c>
      <c r="J87" s="45">
        <f>IF('Sprint Results by Heat'!$B$3=$J$1,(IFERROR(VLOOKUP(A87,'Sprint Results by Heat'!D:E,2,FALSE),0)),0)</f>
        <v>0</v>
      </c>
      <c r="K87" s="60">
        <f t="shared" si="10"/>
        <v>0</v>
      </c>
      <c r="L87" s="17">
        <f>IF('Jump Full Results'!$C$3=$L$1,(IFERROR(VLOOKUP(A87,'Jump Full Results'!B:G,6,FALSE),0)),0)</f>
        <v>0</v>
      </c>
      <c r="M87" s="56">
        <f t="shared" si="11"/>
        <v>0</v>
      </c>
      <c r="N87" s="72">
        <f>IF('Jump Full Results'!$C$3=$N$1,(IFERROR(VLOOKUP(A87,'Jump Full Results'!B:G,6,FALSE),0)),0)</f>
        <v>0</v>
      </c>
      <c r="O87" s="60">
        <f t="shared" si="12"/>
        <v>0</v>
      </c>
      <c r="P87" s="3">
        <f>IFERROR(VLOOKUP(A87,'Throw Full Results'!B:G,6,FALSE), 0)</f>
        <v>0</v>
      </c>
      <c r="Q87" s="61">
        <f t="shared" si="13"/>
        <v>-48.889000000000003</v>
      </c>
      <c r="R87" s="77">
        <f t="shared" si="16"/>
        <v>-48.889000000000003</v>
      </c>
      <c r="S87" s="27" t="str">
        <f t="shared" si="14"/>
        <v/>
      </c>
      <c r="T87" s="21" t="str">
        <f t="shared" si="15"/>
        <v/>
      </c>
    </row>
    <row r="88" spans="1:21" x14ac:dyDescent="0.35">
      <c r="H88" s="33">
        <f>IF('Sprint Results by Heat'!$B$3=$H$1,(IFERROR(VLOOKUP(A88,'Sprint Results by Heat'!D:E,2,FALSE),0)),0)</f>
        <v>0</v>
      </c>
      <c r="I88" s="49">
        <f t="shared" si="9"/>
        <v>0</v>
      </c>
      <c r="J88" s="45">
        <f>IF('Sprint Results by Heat'!$B$3=$J$1,(IFERROR(VLOOKUP(A88,'Sprint Results by Heat'!D:E,2,FALSE),0)),0)</f>
        <v>0</v>
      </c>
      <c r="K88" s="60">
        <f t="shared" si="10"/>
        <v>0</v>
      </c>
      <c r="L88" s="17">
        <f>IF('Jump Full Results'!$C$3=$L$1,(IFERROR(VLOOKUP(A88,'Jump Full Results'!B:G,6,FALSE),0)),0)</f>
        <v>0</v>
      </c>
      <c r="M88" s="56">
        <f t="shared" si="11"/>
        <v>0</v>
      </c>
      <c r="N88" s="72">
        <f>IF('Jump Full Results'!$C$3=$N$1,(IFERROR(VLOOKUP(A88,'Jump Full Results'!B:G,6,FALSE),0)),0)</f>
        <v>0</v>
      </c>
      <c r="O88" s="60">
        <f t="shared" si="12"/>
        <v>0</v>
      </c>
      <c r="P88" s="31">
        <f>IFERROR(VLOOKUP(A88,'Throw Full Results'!B:G,6,FALSE), 0)</f>
        <v>0</v>
      </c>
      <c r="Q88" s="61">
        <f t="shared" si="13"/>
        <v>-48.889000000000003</v>
      </c>
      <c r="R88" s="77">
        <f t="shared" si="16"/>
        <v>-48.889000000000003</v>
      </c>
      <c r="S88" s="27" t="str">
        <f t="shared" si="14"/>
        <v/>
      </c>
      <c r="T88" s="21" t="str">
        <f t="shared" si="15"/>
        <v/>
      </c>
    </row>
    <row r="89" spans="1:21" s="14" customFormat="1" x14ac:dyDescent="0.35">
      <c r="A89" s="59"/>
      <c r="B89" s="59"/>
      <c r="C89" s="59"/>
      <c r="D89" s="59"/>
      <c r="E89" s="68"/>
      <c r="F89" s="59"/>
      <c r="G89" s="42"/>
      <c r="H89" s="34">
        <f>IF('Sprint Results by Heat'!$B$3=$H$1,(IFERROR(VLOOKUP(A89,'Sprint Results by Heat'!D:E,2,FALSE),0)),0)</f>
        <v>0</v>
      </c>
      <c r="I89" s="50">
        <f t="shared" si="9"/>
        <v>0</v>
      </c>
      <c r="J89" s="39">
        <f>IF('Sprint Results by Heat'!$B$3=$J$1,(IFERROR(VLOOKUP(A89,'Sprint Results by Heat'!D:E,2,FALSE),0)),0)</f>
        <v>0</v>
      </c>
      <c r="K89" s="22">
        <f t="shared" si="10"/>
        <v>0</v>
      </c>
      <c r="L89" s="23">
        <f>IF('Jump Full Results'!$C$3=$L$1,(IFERROR(VLOOKUP(A89,'Jump Full Results'!B:G,6,FALSE),0)),0)</f>
        <v>0</v>
      </c>
      <c r="M89" s="57">
        <f t="shared" si="11"/>
        <v>0</v>
      </c>
      <c r="N89" s="73">
        <f>IF('Jump Full Results'!$C$3=$N$1,(IFERROR(VLOOKUP(A89,'Jump Full Results'!B:G,6,FALSE),0)),0)</f>
        <v>0</v>
      </c>
      <c r="O89" s="22">
        <f t="shared" si="12"/>
        <v>0</v>
      </c>
      <c r="P89" s="32">
        <f>IFERROR(VLOOKUP(A89,'Throw Full Results'!B:G,6,FALSE), 0)</f>
        <v>0</v>
      </c>
      <c r="Q89" s="25">
        <f t="shared" si="13"/>
        <v>-48.889000000000003</v>
      </c>
      <c r="R89" s="76">
        <f t="shared" si="16"/>
        <v>-48.889000000000003</v>
      </c>
      <c r="S89" s="28" t="str">
        <f t="shared" si="14"/>
        <v/>
      </c>
      <c r="T89" s="29" t="str">
        <f t="shared" si="15"/>
        <v/>
      </c>
      <c r="U89" s="16"/>
    </row>
    <row r="90" spans="1:21" x14ac:dyDescent="0.35">
      <c r="H90" s="33">
        <f>IF('Sprint Results by Heat'!$B$3=$H$1,(IFERROR(VLOOKUP(A90,'Sprint Results by Heat'!D:E,2,FALSE),0)),0)</f>
        <v>0</v>
      </c>
      <c r="I90" s="49">
        <f t="shared" si="9"/>
        <v>0</v>
      </c>
      <c r="J90" s="45">
        <f>IF('Sprint Results by Heat'!$B$3=$J$1,(IFERROR(VLOOKUP(A90,'Sprint Results by Heat'!D:E,2,FALSE),0)),0)</f>
        <v>0</v>
      </c>
      <c r="K90" s="60">
        <f t="shared" si="10"/>
        <v>0</v>
      </c>
      <c r="L90" s="17">
        <f>IF('Jump Full Results'!$C$3=$L$1,(IFERROR(VLOOKUP(A90,'Jump Full Results'!B:G,6,FALSE),0)),0)</f>
        <v>0</v>
      </c>
      <c r="M90" s="56">
        <f t="shared" si="11"/>
        <v>0</v>
      </c>
      <c r="N90" s="72">
        <f>IF('Jump Full Results'!$C$3=$N$1,(IFERROR(VLOOKUP(A90,'Jump Full Results'!B:G,6,FALSE),0)),0)</f>
        <v>0</v>
      </c>
      <c r="O90" s="60">
        <f t="shared" si="12"/>
        <v>0</v>
      </c>
      <c r="P90" s="31">
        <f>IFERROR(VLOOKUP(A90,'Throw Full Results'!B:G,6,FALSE), 0)</f>
        <v>0</v>
      </c>
      <c r="Q90" s="61">
        <f t="shared" si="13"/>
        <v>-48.889000000000003</v>
      </c>
      <c r="R90" s="77">
        <f t="shared" si="16"/>
        <v>-48.889000000000003</v>
      </c>
      <c r="S90" s="27" t="str">
        <f t="shared" si="14"/>
        <v/>
      </c>
      <c r="T90" s="21" t="str">
        <f t="shared" si="15"/>
        <v/>
      </c>
    </row>
    <row r="91" spans="1:21" x14ac:dyDescent="0.35">
      <c r="H91" s="33">
        <f>IF('Sprint Results by Heat'!$B$3=$H$1,(IFERROR(VLOOKUP(A91,'Sprint Results by Heat'!D:E,2,FALSE),0)),0)</f>
        <v>0</v>
      </c>
      <c r="I91" s="49">
        <f t="shared" si="9"/>
        <v>0</v>
      </c>
      <c r="J91" s="45">
        <f>IF('Sprint Results by Heat'!$B$3=$J$1,(IFERROR(VLOOKUP(A91,'Sprint Results by Heat'!D:E,2,FALSE),0)),0)</f>
        <v>0</v>
      </c>
      <c r="K91" s="60">
        <f t="shared" si="10"/>
        <v>0</v>
      </c>
      <c r="L91" s="17">
        <f>IF('Jump Full Results'!$C$3=$L$1,(IFERROR(VLOOKUP(A91,'Jump Full Results'!B:G,6,FALSE),0)),0)</f>
        <v>0</v>
      </c>
      <c r="M91" s="56">
        <f t="shared" si="11"/>
        <v>0</v>
      </c>
      <c r="N91" s="72">
        <f>IF('Jump Full Results'!$C$3=$N$1,(IFERROR(VLOOKUP(A91,'Jump Full Results'!B:G,6,FALSE),0)),0)</f>
        <v>0</v>
      </c>
      <c r="O91" s="60">
        <f t="shared" si="12"/>
        <v>0</v>
      </c>
      <c r="P91" s="31">
        <f>IFERROR(VLOOKUP(A91,'Throw Full Results'!B:G,6,FALSE), 0)</f>
        <v>0</v>
      </c>
      <c r="Q91" s="61">
        <f t="shared" si="13"/>
        <v>-48.889000000000003</v>
      </c>
      <c r="R91" s="77">
        <f t="shared" si="16"/>
        <v>-48.889000000000003</v>
      </c>
      <c r="S91" s="27" t="str">
        <f t="shared" si="14"/>
        <v/>
      </c>
      <c r="T91" s="21" t="str">
        <f t="shared" si="15"/>
        <v/>
      </c>
    </row>
    <row r="92" spans="1:21" x14ac:dyDescent="0.35">
      <c r="H92" s="33">
        <f>IF('Sprint Results by Heat'!$B$3=$H$1,(IFERROR(VLOOKUP(A92,'Sprint Results by Heat'!D:E,2,FALSE),0)),0)</f>
        <v>0</v>
      </c>
      <c r="I92" s="49">
        <f t="shared" si="9"/>
        <v>0</v>
      </c>
      <c r="J92" s="45">
        <f>IF('Sprint Results by Heat'!$B$3=$J$1,(IFERROR(VLOOKUP(A92,'Sprint Results by Heat'!D:E,2,FALSE),0)),0)</f>
        <v>0</v>
      </c>
      <c r="K92" s="60">
        <f t="shared" si="10"/>
        <v>0</v>
      </c>
      <c r="L92" s="17">
        <f>IF('Jump Full Results'!$C$3=$L$1,(IFERROR(VLOOKUP(A92,'Jump Full Results'!B:G,6,FALSE),0)),0)</f>
        <v>0</v>
      </c>
      <c r="M92" s="56">
        <f t="shared" si="11"/>
        <v>0</v>
      </c>
      <c r="N92" s="72">
        <f>IF('Jump Full Results'!$C$3=$N$1,(IFERROR(VLOOKUP(A92,'Jump Full Results'!B:G,6,FALSE),0)),0)</f>
        <v>0</v>
      </c>
      <c r="O92" s="60">
        <f t="shared" si="12"/>
        <v>0</v>
      </c>
      <c r="P92" s="3">
        <f>IFERROR(VLOOKUP(A92,'Throw Full Results'!B:G,6,FALSE), 0)</f>
        <v>0</v>
      </c>
      <c r="Q92" s="61">
        <f t="shared" si="13"/>
        <v>-48.889000000000003</v>
      </c>
      <c r="R92" s="77">
        <f t="shared" si="16"/>
        <v>-48.889000000000003</v>
      </c>
      <c r="S92" s="27" t="str">
        <f t="shared" si="14"/>
        <v/>
      </c>
      <c r="T92" s="21" t="str">
        <f t="shared" si="15"/>
        <v/>
      </c>
    </row>
    <row r="93" spans="1:21" s="14" customFormat="1" x14ac:dyDescent="0.35">
      <c r="A93" s="59"/>
      <c r="B93" s="59"/>
      <c r="C93" s="59"/>
      <c r="D93" s="59"/>
      <c r="E93" s="68"/>
      <c r="F93" s="59"/>
      <c r="G93" s="42"/>
      <c r="H93" s="34">
        <f>IF('Sprint Results by Heat'!$B$3=$H$1,(IFERROR(VLOOKUP(A93,'Sprint Results by Heat'!D:E,2,FALSE),0)),0)</f>
        <v>0</v>
      </c>
      <c r="I93" s="50">
        <f t="shared" si="9"/>
        <v>0</v>
      </c>
      <c r="J93" s="39">
        <f>IF('Sprint Results by Heat'!$B$3=$J$1,(IFERROR(VLOOKUP(A93,'Sprint Results by Heat'!D:E,2,FALSE),0)),0)</f>
        <v>0</v>
      </c>
      <c r="K93" s="22">
        <f t="shared" si="10"/>
        <v>0</v>
      </c>
      <c r="L93" s="23">
        <f>IF('Jump Full Results'!$C$3=$L$1,(IFERROR(VLOOKUP(A93,'Jump Full Results'!B:G,6,FALSE),0)),0)</f>
        <v>0</v>
      </c>
      <c r="M93" s="57">
        <f t="shared" si="11"/>
        <v>0</v>
      </c>
      <c r="N93" s="73">
        <f>IF('Jump Full Results'!$C$3=$N$1,(IFERROR(VLOOKUP(A93,'Jump Full Results'!B:G,6,FALSE),0)),0)</f>
        <v>0</v>
      </c>
      <c r="O93" s="22">
        <f t="shared" si="12"/>
        <v>0</v>
      </c>
      <c r="P93" s="24">
        <f>IFERROR(VLOOKUP(A93,'Throw Full Results'!B:G,6,FALSE), 0)</f>
        <v>0</v>
      </c>
      <c r="Q93" s="25">
        <f t="shared" si="13"/>
        <v>-48.889000000000003</v>
      </c>
      <c r="R93" s="76">
        <f t="shared" si="16"/>
        <v>-48.889000000000003</v>
      </c>
      <c r="S93" s="28" t="str">
        <f t="shared" si="14"/>
        <v/>
      </c>
      <c r="T93" s="29" t="str">
        <f t="shared" si="15"/>
        <v/>
      </c>
      <c r="U93" s="16"/>
    </row>
    <row r="94" spans="1:21" x14ac:dyDescent="0.35">
      <c r="H94" s="33">
        <f>IF('Sprint Results by Heat'!$B$3=$H$1,(IFERROR(VLOOKUP(A94,'Sprint Results by Heat'!D:E,2,FALSE),0)),0)</f>
        <v>0</v>
      </c>
      <c r="I94" s="49">
        <f t="shared" si="9"/>
        <v>0</v>
      </c>
      <c r="J94" s="45">
        <f>IF('Sprint Results by Heat'!$B$3=$J$1,(IFERROR(VLOOKUP(A94,'Sprint Results by Heat'!D:E,2,FALSE),0)),0)</f>
        <v>0</v>
      </c>
      <c r="K94" s="60">
        <f t="shared" si="10"/>
        <v>0</v>
      </c>
      <c r="L94" s="17">
        <f>IF('Jump Full Results'!$C$3=$L$1,(IFERROR(VLOOKUP(A94,'Jump Full Results'!B:G,6,FALSE),0)),0)</f>
        <v>0</v>
      </c>
      <c r="M94" s="56">
        <f t="shared" si="11"/>
        <v>0</v>
      </c>
      <c r="N94" s="72">
        <f>IF('Jump Full Results'!$C$3=$N$1,(IFERROR(VLOOKUP(A94,'Jump Full Results'!B:G,6,FALSE),0)),0)</f>
        <v>0</v>
      </c>
      <c r="O94" s="60">
        <f t="shared" si="12"/>
        <v>0</v>
      </c>
      <c r="P94" s="3">
        <f>IFERROR(VLOOKUP(A94,'Throw Full Results'!B:G,6,FALSE), 0)</f>
        <v>0</v>
      </c>
      <c r="Q94" s="61">
        <f t="shared" si="13"/>
        <v>-48.889000000000003</v>
      </c>
      <c r="R94" s="77">
        <f t="shared" si="16"/>
        <v>-48.889000000000003</v>
      </c>
      <c r="S94" s="27" t="str">
        <f t="shared" si="14"/>
        <v/>
      </c>
      <c r="T94" s="21" t="str">
        <f t="shared" si="15"/>
        <v/>
      </c>
    </row>
    <row r="95" spans="1:21" x14ac:dyDescent="0.35">
      <c r="H95" s="33">
        <f>IF('Sprint Results by Heat'!$B$3=$H$1,(IFERROR(VLOOKUP(A95,'Sprint Results by Heat'!D:E,2,FALSE),0)),0)</f>
        <v>0</v>
      </c>
      <c r="I95" s="49">
        <f t="shared" si="9"/>
        <v>0</v>
      </c>
      <c r="J95" s="45">
        <f>IF('Sprint Results by Heat'!$B$3=$J$1,(IFERROR(VLOOKUP(A95,'Sprint Results by Heat'!D:E,2,FALSE),0)),0)</f>
        <v>0</v>
      </c>
      <c r="K95" s="60">
        <f t="shared" si="10"/>
        <v>0</v>
      </c>
      <c r="L95" s="17">
        <f>IF('Jump Full Results'!$C$3=$L$1,(IFERROR(VLOOKUP(A95,'Jump Full Results'!B:G,6,FALSE),0)),0)</f>
        <v>0</v>
      </c>
      <c r="M95" s="56">
        <f t="shared" si="11"/>
        <v>0</v>
      </c>
      <c r="N95" s="72">
        <f>IF('Jump Full Results'!$C$3=$N$1,(IFERROR(VLOOKUP(A95,'Jump Full Results'!B:G,6,FALSE),0)),0)</f>
        <v>0</v>
      </c>
      <c r="O95" s="60">
        <f t="shared" si="12"/>
        <v>0</v>
      </c>
      <c r="P95" s="3">
        <f>IFERROR(VLOOKUP(A95,'Throw Full Results'!B:G,6,FALSE), 0)</f>
        <v>0</v>
      </c>
      <c r="Q95" s="61">
        <f t="shared" si="13"/>
        <v>-48.889000000000003</v>
      </c>
      <c r="R95" s="77">
        <f t="shared" si="16"/>
        <v>-48.889000000000003</v>
      </c>
      <c r="S95" s="27" t="str">
        <f t="shared" si="14"/>
        <v/>
      </c>
      <c r="T95" s="21" t="str">
        <f t="shared" si="15"/>
        <v/>
      </c>
    </row>
    <row r="96" spans="1:21" x14ac:dyDescent="0.35">
      <c r="H96" s="33">
        <f>IF('Sprint Results by Heat'!$B$3=$H$1,(IFERROR(VLOOKUP(A96,'Sprint Results by Heat'!D:E,2,FALSE),0)),0)</f>
        <v>0</v>
      </c>
      <c r="I96" s="49">
        <f t="shared" si="9"/>
        <v>0</v>
      </c>
      <c r="J96" s="45">
        <f>IF('Sprint Results by Heat'!$B$3=$J$1,(IFERROR(VLOOKUP(A96,'Sprint Results by Heat'!D:E,2,FALSE),0)),0)</f>
        <v>0</v>
      </c>
      <c r="K96" s="60">
        <f t="shared" si="10"/>
        <v>0</v>
      </c>
      <c r="L96" s="17">
        <f>IF('Jump Full Results'!$C$3=$L$1,(IFERROR(VLOOKUP(A96,'Jump Full Results'!B:G,6,FALSE),0)),0)</f>
        <v>0</v>
      </c>
      <c r="M96" s="56">
        <f t="shared" si="11"/>
        <v>0</v>
      </c>
      <c r="N96" s="72">
        <f>IF('Jump Full Results'!$C$3=$N$1,(IFERROR(VLOOKUP(A96,'Jump Full Results'!B:G,6,FALSE),0)),0)</f>
        <v>0</v>
      </c>
      <c r="O96" s="60">
        <f t="shared" si="12"/>
        <v>0</v>
      </c>
      <c r="P96" s="3">
        <f>IFERROR(VLOOKUP(A96,'Throw Full Results'!B:G,6,FALSE), 0)</f>
        <v>0</v>
      </c>
      <c r="Q96" s="61">
        <f t="shared" si="13"/>
        <v>-48.889000000000003</v>
      </c>
      <c r="R96" s="77">
        <f t="shared" si="16"/>
        <v>-48.889000000000003</v>
      </c>
      <c r="S96" s="27" t="str">
        <f t="shared" si="14"/>
        <v/>
      </c>
      <c r="T96" s="21" t="str">
        <f t="shared" si="15"/>
        <v/>
      </c>
    </row>
    <row r="97" spans="1:21" s="14" customFormat="1" x14ac:dyDescent="0.35">
      <c r="A97" s="59"/>
      <c r="B97" s="59"/>
      <c r="C97" s="59"/>
      <c r="D97" s="59"/>
      <c r="E97" s="68"/>
      <c r="F97" s="59"/>
      <c r="G97" s="42"/>
      <c r="H97" s="34">
        <f>IF('Sprint Results by Heat'!$B$3=$H$1,(IFERROR(VLOOKUP(A97,'Sprint Results by Heat'!D:E,2,FALSE),0)),0)</f>
        <v>0</v>
      </c>
      <c r="I97" s="50">
        <f t="shared" si="9"/>
        <v>0</v>
      </c>
      <c r="J97" s="39">
        <f>IF('Sprint Results by Heat'!$B$3=$J$1,(IFERROR(VLOOKUP(A97,'Sprint Results by Heat'!D:E,2,FALSE),0)),0)</f>
        <v>0</v>
      </c>
      <c r="K97" s="22">
        <f t="shared" si="10"/>
        <v>0</v>
      </c>
      <c r="L97" s="23">
        <f>IF('Jump Full Results'!$C$3=$L$1,(IFERROR(VLOOKUP(A97,'Jump Full Results'!B:G,6,FALSE),0)),0)</f>
        <v>0</v>
      </c>
      <c r="M97" s="57">
        <f t="shared" si="11"/>
        <v>0</v>
      </c>
      <c r="N97" s="73">
        <f>IF('Jump Full Results'!$C$3=$N$1,(IFERROR(VLOOKUP(A97,'Jump Full Results'!B:G,6,FALSE),0)),0)</f>
        <v>0</v>
      </c>
      <c r="O97" s="22">
        <f t="shared" si="12"/>
        <v>0</v>
      </c>
      <c r="P97" s="24">
        <f>IFERROR(VLOOKUP(A97,'Throw Full Results'!B:G,6,FALSE), 0)</f>
        <v>0</v>
      </c>
      <c r="Q97" s="25">
        <f t="shared" si="13"/>
        <v>-48.889000000000003</v>
      </c>
      <c r="R97" s="76">
        <f t="shared" si="16"/>
        <v>-48.889000000000003</v>
      </c>
      <c r="S97" s="28" t="str">
        <f t="shared" si="14"/>
        <v/>
      </c>
      <c r="T97" s="29" t="str">
        <f t="shared" si="15"/>
        <v/>
      </c>
      <c r="U97" s="16"/>
    </row>
    <row r="98" spans="1:21" x14ac:dyDescent="0.35">
      <c r="H98" s="33">
        <f>IF('Sprint Results by Heat'!$B$3=$H$1,(IFERROR(VLOOKUP(A98,'Sprint Results by Heat'!D:E,2,FALSE),0)),0)</f>
        <v>0</v>
      </c>
      <c r="I98" s="49">
        <f t="shared" si="9"/>
        <v>0</v>
      </c>
      <c r="J98" s="45">
        <f>IF('Sprint Results by Heat'!$B$3=$J$1,(IFERROR(VLOOKUP(A98,'Sprint Results by Heat'!D:E,2,FALSE),0)),0)</f>
        <v>0</v>
      </c>
      <c r="K98" s="60">
        <f t="shared" si="10"/>
        <v>0</v>
      </c>
      <c r="L98" s="17">
        <f>IF('Jump Full Results'!$C$3=$L$1,(IFERROR(VLOOKUP(A98,'Jump Full Results'!B:G,6,FALSE),0)),0)</f>
        <v>0</v>
      </c>
      <c r="M98" s="56">
        <f t="shared" si="11"/>
        <v>0</v>
      </c>
      <c r="N98" s="72">
        <f>IF('Jump Full Results'!$C$3=$N$1,(IFERROR(VLOOKUP(A98,'Jump Full Results'!B:G,6,FALSE),0)),0)</f>
        <v>0</v>
      </c>
      <c r="O98" s="60">
        <f t="shared" si="12"/>
        <v>0</v>
      </c>
      <c r="P98" s="3">
        <f>IFERROR(VLOOKUP(A98,'Throw Full Results'!B:G,6,FALSE), 0)</f>
        <v>0</v>
      </c>
      <c r="Q98" s="61">
        <f t="shared" si="13"/>
        <v>-48.889000000000003</v>
      </c>
      <c r="R98" s="77">
        <f t="shared" si="16"/>
        <v>-48.889000000000003</v>
      </c>
      <c r="S98" s="27" t="str">
        <f t="shared" si="14"/>
        <v/>
      </c>
      <c r="T98" s="21" t="str">
        <f t="shared" si="15"/>
        <v/>
      </c>
    </row>
    <row r="99" spans="1:21" x14ac:dyDescent="0.35">
      <c r="H99" s="33">
        <f>IF('Sprint Results by Heat'!$B$3=$H$1,(IFERROR(VLOOKUP(A99,'Sprint Results by Heat'!D:E,2,FALSE),0)),0)</f>
        <v>0</v>
      </c>
      <c r="I99" s="49">
        <f t="shared" si="9"/>
        <v>0</v>
      </c>
      <c r="J99" s="45">
        <f>IF('Sprint Results by Heat'!$B$3=$J$1,(IFERROR(VLOOKUP(A99,'Sprint Results by Heat'!D:E,2,FALSE),0)),0)</f>
        <v>0</v>
      </c>
      <c r="K99" s="60">
        <f t="shared" si="10"/>
        <v>0</v>
      </c>
      <c r="L99" s="17">
        <f>IF('Jump Full Results'!$C$3=$L$1,(IFERROR(VLOOKUP(A99,'Jump Full Results'!B:G,6,FALSE),0)),0)</f>
        <v>0</v>
      </c>
      <c r="M99" s="56">
        <f t="shared" si="11"/>
        <v>0</v>
      </c>
      <c r="N99" s="72">
        <f>IF('Jump Full Results'!$C$3=$N$1,(IFERROR(VLOOKUP(A99,'Jump Full Results'!B:G,6,FALSE),0)),0)</f>
        <v>0</v>
      </c>
      <c r="O99" s="60">
        <f t="shared" si="12"/>
        <v>0</v>
      </c>
      <c r="P99" s="3">
        <f>IFERROR(VLOOKUP(A99,'Throw Full Results'!B:G,6,FALSE), 0)</f>
        <v>0</v>
      </c>
      <c r="Q99" s="61">
        <f t="shared" si="13"/>
        <v>-48.889000000000003</v>
      </c>
      <c r="R99" s="77">
        <f t="shared" si="16"/>
        <v>-48.889000000000003</v>
      </c>
      <c r="S99" s="27" t="str">
        <f t="shared" si="14"/>
        <v/>
      </c>
      <c r="T99" s="21" t="str">
        <f t="shared" si="15"/>
        <v/>
      </c>
    </row>
    <row r="100" spans="1:21" x14ac:dyDescent="0.35">
      <c r="I100" s="49">
        <f t="shared" si="9"/>
        <v>0</v>
      </c>
      <c r="K100" s="60">
        <f t="shared" si="10"/>
        <v>0</v>
      </c>
      <c r="L100" s="17">
        <f>IF('Jump Full Results'!$C$3=$L$1,(IFERROR(VLOOKUP(A100,'Jump Full Results'!B:G,6,FALSE),0)),0)</f>
        <v>0</v>
      </c>
      <c r="M100" s="56">
        <f t="shared" si="11"/>
        <v>0</v>
      </c>
      <c r="N100" s="72">
        <f>IF('Jump Full Results'!$C$3=$N$1,(IFERROR(VLOOKUP(A100,'Jump Full Results'!B:G,6,FALSE),0)),0)</f>
        <v>0</v>
      </c>
      <c r="O100" s="60">
        <f t="shared" si="12"/>
        <v>0</v>
      </c>
      <c r="Q100" s="61">
        <f t="shared" si="13"/>
        <v>-48.889000000000003</v>
      </c>
      <c r="S100" s="27" t="str">
        <f t="shared" si="14"/>
        <v/>
      </c>
      <c r="T100" s="21" t="str">
        <f t="shared" si="15"/>
        <v/>
      </c>
    </row>
    <row r="101" spans="1:21" s="14" customFormat="1" x14ac:dyDescent="0.35">
      <c r="A101" s="59"/>
      <c r="B101" s="59"/>
      <c r="C101" s="59"/>
      <c r="D101" s="59"/>
      <c r="E101" s="68"/>
      <c r="F101" s="59"/>
      <c r="G101" s="42"/>
      <c r="H101" s="66"/>
      <c r="I101" s="50">
        <f t="shared" si="9"/>
        <v>0</v>
      </c>
      <c r="J101" s="65"/>
      <c r="K101" s="22">
        <f t="shared" si="10"/>
        <v>0</v>
      </c>
      <c r="L101" s="23">
        <f>IF('Jump Full Results'!$C$3=$L$1,(IFERROR(VLOOKUP(A101,'Jump Full Results'!B:G,6,FALSE),0)),0)</f>
        <v>0</v>
      </c>
      <c r="M101" s="57">
        <f t="shared" si="11"/>
        <v>0</v>
      </c>
      <c r="N101" s="73">
        <f>IF('Jump Full Results'!$C$3=$N$1,(IFERROR(VLOOKUP(A101,'Jump Full Results'!B:G,6,FALSE),0)),0)</f>
        <v>0</v>
      </c>
      <c r="O101" s="22">
        <f t="shared" si="12"/>
        <v>0</v>
      </c>
      <c r="P101" s="67"/>
      <c r="Q101" s="25">
        <f t="shared" si="13"/>
        <v>-48.889000000000003</v>
      </c>
      <c r="R101" s="79"/>
      <c r="S101" s="28" t="str">
        <f t="shared" si="14"/>
        <v/>
      </c>
      <c r="T101" s="29" t="str">
        <f t="shared" si="15"/>
        <v/>
      </c>
      <c r="U101" s="16"/>
    </row>
  </sheetData>
  <sheetProtection algorithmName="SHA-512" hashValue="nz6cDOmzgqZfXeHr+y+lFBxUgCw+0Z+L3kfb19dr9eh/s6Gn6UzMI64iRd2LBD4FP1qCAw3HzRINaI7gqkbvbA==" saltValue="pKbDr7aZuWze3ifP7a+t7g==" spinCount="100000" sheet="1" objects="1" scenarios="1" selectLockedCells="1" selectUnlockedCells="1"/>
  <phoneticPr fontId="3" type="noConversion"/>
  <conditionalFormatting sqref="K1:K1048576">
    <cfRule type="cellIs" dxfId="7" priority="4" operator="equal">
      <formula>65</formula>
    </cfRule>
  </conditionalFormatting>
  <conditionalFormatting sqref="O1:O1048576">
    <cfRule type="cellIs" dxfId="6" priority="3" operator="lessThan">
      <formula>-8</formula>
    </cfRule>
  </conditionalFormatting>
  <conditionalFormatting sqref="Q1:R1048576">
    <cfRule type="cellIs" dxfId="5" priority="1" operator="lessThan">
      <formula>0</formula>
    </cfRule>
  </conditionalFormatting>
  <pageMargins left="0.7" right="0.7" top="0.75" bottom="0.75" header="0.3" footer="0.3"/>
  <ignoredErrors>
    <ignoredError sqref="J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7403-7F19-4AC1-BD1B-944D07EE5232}">
  <dimension ref="A1:E25"/>
  <sheetViews>
    <sheetView workbookViewId="0">
      <selection activeCell="M11" sqref="M11"/>
    </sheetView>
  </sheetViews>
  <sheetFormatPr defaultRowHeight="14.5" x14ac:dyDescent="0.35"/>
  <cols>
    <col min="1" max="1" width="8.7265625" style="4"/>
    <col min="2" max="2" width="9.1796875" style="4" customWidth="1"/>
    <col min="3" max="4" width="8.7265625" style="4"/>
    <col min="5" max="5" width="8.7265625" style="6"/>
  </cols>
  <sheetData>
    <row r="1" spans="1:5" ht="18.5" x14ac:dyDescent="0.45">
      <c r="A1" s="8" t="s">
        <v>18</v>
      </c>
    </row>
    <row r="2" spans="1:5" ht="19" thickBot="1" x14ac:dyDescent="0.5">
      <c r="A2" s="8"/>
    </row>
    <row r="3" spans="1:5" ht="19" thickBot="1" x14ac:dyDescent="0.5">
      <c r="A3" s="8" t="s">
        <v>31</v>
      </c>
      <c r="B3" s="63" t="s">
        <v>27</v>
      </c>
      <c r="C3" s="62"/>
      <c r="D3" s="40" t="s">
        <v>32</v>
      </c>
    </row>
    <row r="4" spans="1:5" ht="18.5" x14ac:dyDescent="0.45">
      <c r="A4" s="8"/>
      <c r="D4" s="21"/>
      <c r="E4" s="19"/>
    </row>
    <row r="5" spans="1:5" x14ac:dyDescent="0.35">
      <c r="A5" s="4" t="s">
        <v>16</v>
      </c>
      <c r="B5" s="4" t="s">
        <v>15</v>
      </c>
      <c r="C5" s="4" t="s">
        <v>12</v>
      </c>
      <c r="D5" s="4" t="s">
        <v>13</v>
      </c>
      <c r="E5" s="6" t="s">
        <v>14</v>
      </c>
    </row>
    <row r="6" spans="1:5" x14ac:dyDescent="0.35">
      <c r="A6" s="4">
        <v>1</v>
      </c>
      <c r="B6" s="4">
        <v>1</v>
      </c>
      <c r="C6" s="4">
        <v>1</v>
      </c>
      <c r="D6" s="115" t="s">
        <v>39</v>
      </c>
      <c r="E6" s="116">
        <v>11.5</v>
      </c>
    </row>
    <row r="7" spans="1:5" x14ac:dyDescent="0.35">
      <c r="C7" s="4">
        <v>2</v>
      </c>
      <c r="D7" s="115" t="s">
        <v>41</v>
      </c>
      <c r="E7" s="116">
        <v>10.6</v>
      </c>
    </row>
    <row r="8" spans="1:5" x14ac:dyDescent="0.35">
      <c r="C8" s="4">
        <v>3</v>
      </c>
      <c r="D8" s="115" t="s">
        <v>42</v>
      </c>
      <c r="E8" s="116">
        <v>11.2</v>
      </c>
    </row>
    <row r="9" spans="1:5" x14ac:dyDescent="0.35">
      <c r="C9" s="4">
        <v>4</v>
      </c>
      <c r="D9" s="115" t="s">
        <v>43</v>
      </c>
      <c r="E9" s="116">
        <v>11.3</v>
      </c>
    </row>
    <row r="10" spans="1:5" x14ac:dyDescent="0.35">
      <c r="D10" s="98"/>
      <c r="E10" s="116"/>
    </row>
    <row r="11" spans="1:5" x14ac:dyDescent="0.35">
      <c r="B11" s="4">
        <v>2</v>
      </c>
      <c r="C11" s="4">
        <v>1</v>
      </c>
      <c r="D11" s="115" t="s">
        <v>7</v>
      </c>
      <c r="E11" s="116">
        <v>10.5</v>
      </c>
    </row>
    <row r="12" spans="1:5" x14ac:dyDescent="0.35">
      <c r="C12" s="4">
        <v>2</v>
      </c>
      <c r="D12" s="115" t="s">
        <v>38</v>
      </c>
      <c r="E12" s="116">
        <v>10.199999999999999</v>
      </c>
    </row>
    <row r="13" spans="1:5" x14ac:dyDescent="0.35">
      <c r="C13" s="4">
        <v>3</v>
      </c>
      <c r="D13" s="115" t="s">
        <v>44</v>
      </c>
      <c r="E13" s="116">
        <v>11.4</v>
      </c>
    </row>
    <row r="14" spans="1:5" x14ac:dyDescent="0.35">
      <c r="C14" s="4">
        <v>4</v>
      </c>
      <c r="D14" s="115" t="s">
        <v>45</v>
      </c>
      <c r="E14" s="116">
        <v>12</v>
      </c>
    </row>
    <row r="16" spans="1:5" x14ac:dyDescent="0.35">
      <c r="A16" s="4" t="s">
        <v>16</v>
      </c>
      <c r="B16" s="4" t="s">
        <v>15</v>
      </c>
      <c r="C16" s="4" t="s">
        <v>12</v>
      </c>
      <c r="D16" s="4" t="s">
        <v>13</v>
      </c>
      <c r="E16" s="6" t="s">
        <v>14</v>
      </c>
    </row>
    <row r="17" spans="1:3" x14ac:dyDescent="0.35">
      <c r="A17" s="4">
        <v>2</v>
      </c>
      <c r="B17" s="4">
        <v>1</v>
      </c>
      <c r="C17" s="4">
        <v>1</v>
      </c>
    </row>
    <row r="18" spans="1:3" x14ac:dyDescent="0.35">
      <c r="C18" s="4">
        <v>2</v>
      </c>
    </row>
    <row r="19" spans="1:3" x14ac:dyDescent="0.35">
      <c r="C19" s="4">
        <v>3</v>
      </c>
    </row>
    <row r="20" spans="1:3" x14ac:dyDescent="0.35">
      <c r="C20" s="4">
        <v>4</v>
      </c>
    </row>
    <row r="22" spans="1:3" x14ac:dyDescent="0.35">
      <c r="B22" s="4">
        <v>2</v>
      </c>
      <c r="C22" s="4">
        <v>1</v>
      </c>
    </row>
    <row r="23" spans="1:3" x14ac:dyDescent="0.35">
      <c r="C23" s="4">
        <v>2</v>
      </c>
    </row>
    <row r="24" spans="1:3" x14ac:dyDescent="0.35">
      <c r="C24" s="4">
        <v>3</v>
      </c>
    </row>
    <row r="25" spans="1:3" x14ac:dyDescent="0.35">
      <c r="C25" s="4">
        <v>4</v>
      </c>
    </row>
  </sheetData>
  <sheetProtection algorithmName="SHA-512" hashValue="KplW1bbqmCkeVlSyDoIS8Zd6EXKHh54VEKcLIDQkeyXFJaFrKVPGr8WRjT5bbIRAwVhJ2EgoJREtTe1eyerwCg==" saltValue="7y58jD12/ZTmd27cN1IENA==" spinCount="100000" sheet="1" objects="1" scenarios="1" selectLockedCells="1" selectUnlockedCells="1"/>
  <conditionalFormatting sqref="D11:D14 D6:D9">
    <cfRule type="duplicateValues" dxfId="4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A5B355-3D07-41C5-8B19-28F1972D05AC}">
          <x14:formula1>
            <xm:f>'Entries and Individual Results'!$CA$1:$CA$1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7205-EFD0-45D5-86EF-A6B59A3E7918}">
  <dimension ref="A1:G23"/>
  <sheetViews>
    <sheetView workbookViewId="0">
      <selection activeCell="M11" sqref="M11"/>
    </sheetView>
  </sheetViews>
  <sheetFormatPr defaultRowHeight="14.5" x14ac:dyDescent="0.35"/>
  <cols>
    <col min="2" max="2" width="10.6328125" customWidth="1"/>
    <col min="3" max="3" width="11.54296875" style="7" bestFit="1" customWidth="1"/>
    <col min="7" max="7" width="9.1796875" style="10"/>
  </cols>
  <sheetData>
    <row r="1" spans="1:7" ht="18.5" x14ac:dyDescent="0.45">
      <c r="A1" s="8" t="s">
        <v>18</v>
      </c>
      <c r="B1" s="4"/>
      <c r="C1" s="4"/>
      <c r="D1" s="4"/>
      <c r="E1" s="6"/>
    </row>
    <row r="2" spans="1:7" ht="19" thickBot="1" x14ac:dyDescent="0.5">
      <c r="A2" s="8"/>
      <c r="B2" s="4"/>
      <c r="C2" s="4"/>
      <c r="D2" s="4"/>
      <c r="E2" s="6"/>
    </row>
    <row r="3" spans="1:7" ht="19" thickBot="1" x14ac:dyDescent="0.5">
      <c r="A3" s="8" t="s">
        <v>31</v>
      </c>
      <c r="B3" s="41"/>
      <c r="C3" s="64" t="s">
        <v>29</v>
      </c>
      <c r="D3" s="40" t="s">
        <v>32</v>
      </c>
      <c r="E3" s="6"/>
      <c r="G3"/>
    </row>
    <row r="4" spans="1:7" ht="18.5" x14ac:dyDescent="0.45">
      <c r="A4" s="8"/>
      <c r="B4" s="21"/>
      <c r="C4" s="21"/>
      <c r="D4" s="21"/>
      <c r="E4" s="19"/>
      <c r="F4" s="2"/>
      <c r="G4" s="35"/>
    </row>
    <row r="5" spans="1:7" x14ac:dyDescent="0.35">
      <c r="A5" s="4" t="s">
        <v>16</v>
      </c>
      <c r="B5" s="4" t="s">
        <v>13</v>
      </c>
      <c r="C5" s="1" t="s">
        <v>19</v>
      </c>
      <c r="D5" s="1" t="s">
        <v>20</v>
      </c>
      <c r="E5" s="1" t="s">
        <v>21</v>
      </c>
      <c r="F5" s="1" t="s">
        <v>22</v>
      </c>
      <c r="G5" s="9" t="s">
        <v>23</v>
      </c>
    </row>
    <row r="6" spans="1:7" x14ac:dyDescent="0.35">
      <c r="A6" s="4">
        <v>1</v>
      </c>
      <c r="B6" s="117" t="s">
        <v>39</v>
      </c>
      <c r="C6" s="118">
        <v>1.86</v>
      </c>
      <c r="D6" s="98">
        <v>1.74</v>
      </c>
      <c r="E6" s="98">
        <v>1.68</v>
      </c>
      <c r="F6" s="98">
        <v>1.85</v>
      </c>
      <c r="G6" s="36">
        <f>MAX(C6:F6)</f>
        <v>1.86</v>
      </c>
    </row>
    <row r="7" spans="1:7" x14ac:dyDescent="0.35">
      <c r="A7" s="4"/>
      <c r="B7" s="117" t="s">
        <v>41</v>
      </c>
      <c r="C7" s="118">
        <v>1.56</v>
      </c>
      <c r="D7" s="98">
        <v>1.52</v>
      </c>
      <c r="E7" s="98">
        <v>1.29</v>
      </c>
      <c r="F7" s="98">
        <v>1.58</v>
      </c>
      <c r="G7" s="36">
        <f t="shared" ref="G7:G13" si="0">MAX(C7:F7)</f>
        <v>1.58</v>
      </c>
    </row>
    <row r="8" spans="1:7" x14ac:dyDescent="0.35">
      <c r="A8" s="4"/>
      <c r="B8" s="117" t="s">
        <v>42</v>
      </c>
      <c r="C8" s="118">
        <v>1.62</v>
      </c>
      <c r="D8" s="98">
        <v>1.62</v>
      </c>
      <c r="E8" s="98">
        <v>1.64</v>
      </c>
      <c r="F8" s="98">
        <v>1.52</v>
      </c>
      <c r="G8" s="36">
        <f t="shared" si="0"/>
        <v>1.64</v>
      </c>
    </row>
    <row r="9" spans="1:7" x14ac:dyDescent="0.35">
      <c r="A9" s="4"/>
      <c r="B9" s="117" t="s">
        <v>43</v>
      </c>
      <c r="C9" s="118">
        <v>1.74</v>
      </c>
      <c r="D9" s="98">
        <v>1.71</v>
      </c>
      <c r="E9" s="98">
        <v>1.52</v>
      </c>
      <c r="F9" s="98">
        <v>1.54</v>
      </c>
      <c r="G9" s="36">
        <f t="shared" si="0"/>
        <v>1.74</v>
      </c>
    </row>
    <row r="10" spans="1:7" x14ac:dyDescent="0.35">
      <c r="A10" s="4"/>
      <c r="B10" s="117" t="s">
        <v>7</v>
      </c>
      <c r="C10" s="118">
        <v>1.79</v>
      </c>
      <c r="D10" s="98">
        <v>1.59</v>
      </c>
      <c r="E10" s="98">
        <v>1.54</v>
      </c>
      <c r="F10" s="98">
        <v>1.65</v>
      </c>
      <c r="G10" s="36">
        <f t="shared" si="0"/>
        <v>1.79</v>
      </c>
    </row>
    <row r="11" spans="1:7" x14ac:dyDescent="0.35">
      <c r="A11" s="4"/>
      <c r="B11" s="117" t="s">
        <v>38</v>
      </c>
      <c r="C11" s="118">
        <v>1.45</v>
      </c>
      <c r="D11" s="98">
        <v>1.86</v>
      </c>
      <c r="E11" s="98">
        <v>1.91</v>
      </c>
      <c r="F11" s="98">
        <v>1.64</v>
      </c>
      <c r="G11" s="36">
        <f t="shared" si="0"/>
        <v>1.91</v>
      </c>
    </row>
    <row r="12" spans="1:7" x14ac:dyDescent="0.35">
      <c r="A12" s="4"/>
      <c r="B12" s="117" t="s">
        <v>44</v>
      </c>
      <c r="C12" s="118">
        <v>1.36</v>
      </c>
      <c r="D12" s="98">
        <v>1.55</v>
      </c>
      <c r="E12" s="98">
        <v>1.59</v>
      </c>
      <c r="F12" s="98">
        <v>1.54</v>
      </c>
      <c r="G12" s="36">
        <f t="shared" si="0"/>
        <v>1.59</v>
      </c>
    </row>
    <row r="13" spans="1:7" x14ac:dyDescent="0.35">
      <c r="A13" s="4"/>
      <c r="B13" s="117" t="s">
        <v>45</v>
      </c>
      <c r="C13" s="118">
        <v>1.55</v>
      </c>
      <c r="D13" s="98">
        <v>1.52</v>
      </c>
      <c r="E13" s="98">
        <v>1.54</v>
      </c>
      <c r="F13" s="98">
        <v>1.66</v>
      </c>
      <c r="G13" s="36">
        <f t="shared" si="0"/>
        <v>1.66</v>
      </c>
    </row>
    <row r="14" spans="1:7" x14ac:dyDescent="0.35">
      <c r="A14" s="4"/>
      <c r="B14" s="4"/>
      <c r="C14" s="1"/>
    </row>
    <row r="15" spans="1:7" x14ac:dyDescent="0.35">
      <c r="A15" s="4" t="s">
        <v>16</v>
      </c>
      <c r="B15" s="4" t="s">
        <v>13</v>
      </c>
      <c r="C15" s="1" t="s">
        <v>19</v>
      </c>
      <c r="D15" s="1" t="s">
        <v>20</v>
      </c>
      <c r="E15" s="1" t="s">
        <v>21</v>
      </c>
      <c r="F15" s="1" t="s">
        <v>22</v>
      </c>
      <c r="G15" s="9" t="s">
        <v>23</v>
      </c>
    </row>
    <row r="16" spans="1:7" x14ac:dyDescent="0.35">
      <c r="A16" s="4">
        <v>2</v>
      </c>
      <c r="B16" s="5"/>
      <c r="C16" s="1"/>
      <c r="D16" s="21"/>
      <c r="G16" s="9">
        <f t="shared" ref="G16:G23" si="1">MAX(C16:F16)</f>
        <v>0</v>
      </c>
    </row>
    <row r="17" spans="7:7" x14ac:dyDescent="0.35">
      <c r="G17" s="9">
        <f t="shared" si="1"/>
        <v>0</v>
      </c>
    </row>
    <row r="18" spans="7:7" x14ac:dyDescent="0.35">
      <c r="G18" s="9">
        <f t="shared" si="1"/>
        <v>0</v>
      </c>
    </row>
    <row r="19" spans="7:7" x14ac:dyDescent="0.35">
      <c r="G19" s="9">
        <f t="shared" si="1"/>
        <v>0</v>
      </c>
    </row>
    <row r="20" spans="7:7" x14ac:dyDescent="0.35">
      <c r="G20" s="9">
        <f t="shared" si="1"/>
        <v>0</v>
      </c>
    </row>
    <row r="21" spans="7:7" x14ac:dyDescent="0.35">
      <c r="G21" s="9">
        <f t="shared" si="1"/>
        <v>0</v>
      </c>
    </row>
    <row r="22" spans="7:7" x14ac:dyDescent="0.35">
      <c r="G22" s="9">
        <f t="shared" si="1"/>
        <v>0</v>
      </c>
    </row>
    <row r="23" spans="7:7" x14ac:dyDescent="0.35">
      <c r="G23" s="9">
        <f t="shared" si="1"/>
        <v>0</v>
      </c>
    </row>
  </sheetData>
  <sheetProtection algorithmName="SHA-512" hashValue="7UTzCdu+cRumgJfZMr4l4spkGM8AGFvGaseEjryQSra80U0II7P0eT5tY9KWQS7dBo5badk+IqgSd+YwY/72cA==" saltValue="rulv+OxPzZitOve2LnwpGQ==" spinCount="100000" sheet="1" objects="1" scenarios="1" selectLockedCells="1" selectUnlockedCells="1"/>
  <conditionalFormatting sqref="B6:B13">
    <cfRule type="duplicateValues" dxfId="3" priority="1"/>
  </conditionalFormatting>
  <conditionalFormatting sqref="B16">
    <cfRule type="duplicateValues" dxfId="2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5BDC80-B10D-45D0-BF80-A58A5063CBB6}">
          <x14:formula1>
            <xm:f>'Entries and Individual Results'!$CB$1:$CB$1</xm:f>
          </x14:formula1>
          <xm:sqref>B3:C3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97B03-D0E3-409A-A35A-5988614EA1CD}">
  <dimension ref="A1:G21"/>
  <sheetViews>
    <sheetView workbookViewId="0">
      <selection activeCell="M11" sqref="M11"/>
    </sheetView>
  </sheetViews>
  <sheetFormatPr defaultRowHeight="14.5" x14ac:dyDescent="0.35"/>
  <cols>
    <col min="3" max="3" width="11.54296875" style="7" bestFit="1" customWidth="1"/>
  </cols>
  <sheetData>
    <row r="1" spans="1:7" ht="18.5" x14ac:dyDescent="0.45">
      <c r="A1" s="8" t="s">
        <v>17</v>
      </c>
      <c r="B1" s="4"/>
      <c r="C1" s="4"/>
      <c r="D1" s="4"/>
      <c r="E1" s="6"/>
    </row>
    <row r="3" spans="1:7" x14ac:dyDescent="0.35">
      <c r="A3" s="4" t="s">
        <v>16</v>
      </c>
      <c r="B3" s="4" t="s">
        <v>13</v>
      </c>
      <c r="C3" s="1" t="s">
        <v>19</v>
      </c>
      <c r="D3" s="1" t="s">
        <v>20</v>
      </c>
      <c r="E3" s="1" t="s">
        <v>21</v>
      </c>
      <c r="F3" s="1" t="s">
        <v>22</v>
      </c>
      <c r="G3" s="9" t="s">
        <v>23</v>
      </c>
    </row>
    <row r="4" spans="1:7" x14ac:dyDescent="0.35">
      <c r="A4" s="4">
        <v>1</v>
      </c>
      <c r="B4" s="117" t="s">
        <v>39</v>
      </c>
      <c r="C4" s="118">
        <v>5.62</v>
      </c>
      <c r="D4" s="118">
        <v>6.42</v>
      </c>
      <c r="E4" s="118">
        <v>5.22</v>
      </c>
      <c r="F4" s="118">
        <v>5.96</v>
      </c>
      <c r="G4" s="36">
        <f t="shared" ref="G4:G11" si="0">MAX(C4:F4)</f>
        <v>6.42</v>
      </c>
    </row>
    <row r="5" spans="1:7" x14ac:dyDescent="0.35">
      <c r="A5" s="4"/>
      <c r="B5" s="117" t="s">
        <v>41</v>
      </c>
      <c r="C5" s="118">
        <v>4.3600000000000003</v>
      </c>
      <c r="D5" s="118">
        <v>4.5199999999999996</v>
      </c>
      <c r="E5" s="118">
        <v>4.3499999999999996</v>
      </c>
      <c r="F5" s="118">
        <v>4.8499999999999996</v>
      </c>
      <c r="G5" s="36">
        <f t="shared" si="0"/>
        <v>4.8499999999999996</v>
      </c>
    </row>
    <row r="6" spans="1:7" x14ac:dyDescent="0.35">
      <c r="A6" s="4"/>
      <c r="B6" s="117" t="s">
        <v>42</v>
      </c>
      <c r="C6" s="118">
        <v>5.21</v>
      </c>
      <c r="D6" s="118">
        <v>6.21</v>
      </c>
      <c r="E6" s="118">
        <v>4.21</v>
      </c>
      <c r="F6" s="118">
        <v>5.24</v>
      </c>
      <c r="G6" s="36">
        <f t="shared" si="0"/>
        <v>6.21</v>
      </c>
    </row>
    <row r="7" spans="1:7" x14ac:dyDescent="0.35">
      <c r="A7" s="4"/>
      <c r="B7" s="117" t="s">
        <v>43</v>
      </c>
      <c r="C7" s="118">
        <v>4.5199999999999996</v>
      </c>
      <c r="D7" s="118">
        <v>6.24</v>
      </c>
      <c r="E7" s="118">
        <v>4.9800000000000004</v>
      </c>
      <c r="F7" s="118">
        <v>5.68</v>
      </c>
      <c r="G7" s="36">
        <f t="shared" si="0"/>
        <v>6.24</v>
      </c>
    </row>
    <row r="8" spans="1:7" x14ac:dyDescent="0.35">
      <c r="A8" s="4"/>
      <c r="B8" s="117" t="s">
        <v>7</v>
      </c>
      <c r="C8" s="118">
        <v>5.15</v>
      </c>
      <c r="D8" s="118">
        <v>4.32</v>
      </c>
      <c r="E8" s="118">
        <v>4.57</v>
      </c>
      <c r="F8" s="118">
        <v>2.41</v>
      </c>
      <c r="G8" s="36">
        <f t="shared" si="0"/>
        <v>5.15</v>
      </c>
    </row>
    <row r="9" spans="1:7" x14ac:dyDescent="0.35">
      <c r="A9" s="4"/>
      <c r="B9" s="117" t="s">
        <v>38</v>
      </c>
      <c r="C9" s="118">
        <v>4.63</v>
      </c>
      <c r="D9" s="118">
        <v>3.22</v>
      </c>
      <c r="E9" s="118">
        <v>4.6100000000000003</v>
      </c>
      <c r="F9" s="118">
        <v>3.51</v>
      </c>
      <c r="G9" s="36">
        <f t="shared" si="0"/>
        <v>4.63</v>
      </c>
    </row>
    <row r="10" spans="1:7" x14ac:dyDescent="0.35">
      <c r="A10" s="4"/>
      <c r="B10" s="117" t="s">
        <v>44</v>
      </c>
      <c r="C10" s="118">
        <v>3.22</v>
      </c>
      <c r="D10" s="118">
        <v>4.21</v>
      </c>
      <c r="E10" s="118">
        <v>4.3499999999999996</v>
      </c>
      <c r="F10" s="118">
        <v>3.62</v>
      </c>
      <c r="G10" s="36">
        <f t="shared" si="0"/>
        <v>4.3499999999999996</v>
      </c>
    </row>
    <row r="11" spans="1:7" x14ac:dyDescent="0.35">
      <c r="A11" s="4"/>
      <c r="B11" s="117" t="s">
        <v>45</v>
      </c>
      <c r="C11" s="118">
        <v>1.55</v>
      </c>
      <c r="D11" s="118">
        <v>3.2</v>
      </c>
      <c r="E11" s="118">
        <v>5.26</v>
      </c>
      <c r="F11" s="118">
        <v>3.24</v>
      </c>
      <c r="G11" s="36">
        <f t="shared" si="0"/>
        <v>5.26</v>
      </c>
    </row>
    <row r="12" spans="1:7" x14ac:dyDescent="0.35">
      <c r="A12" s="4"/>
      <c r="B12" s="4"/>
      <c r="C12" s="1"/>
      <c r="G12" s="10"/>
    </row>
    <row r="13" spans="1:7" x14ac:dyDescent="0.35">
      <c r="A13" s="4" t="s">
        <v>16</v>
      </c>
      <c r="B13" s="4" t="s">
        <v>13</v>
      </c>
      <c r="C13" s="1" t="s">
        <v>19</v>
      </c>
      <c r="D13" s="1" t="s">
        <v>20</v>
      </c>
      <c r="E13" s="1" t="s">
        <v>21</v>
      </c>
      <c r="F13" s="1" t="s">
        <v>22</v>
      </c>
      <c r="G13" s="9" t="s">
        <v>23</v>
      </c>
    </row>
    <row r="14" spans="1:7" x14ac:dyDescent="0.35">
      <c r="A14" s="4">
        <v>2</v>
      </c>
      <c r="B14" s="5"/>
      <c r="C14" s="1"/>
      <c r="D14" s="20"/>
      <c r="E14" s="20"/>
      <c r="F14" s="20"/>
      <c r="G14" s="9">
        <f t="shared" ref="G14:G21" si="1">MAX(C14:F14)</f>
        <v>0</v>
      </c>
    </row>
    <row r="15" spans="1:7" x14ac:dyDescent="0.35">
      <c r="D15" s="20"/>
      <c r="E15" s="20"/>
      <c r="F15" s="20"/>
      <c r="G15" s="9">
        <f t="shared" si="1"/>
        <v>0</v>
      </c>
    </row>
    <row r="16" spans="1:7" x14ac:dyDescent="0.35">
      <c r="D16" s="20"/>
      <c r="E16" s="20"/>
      <c r="F16" s="20"/>
      <c r="G16" s="9">
        <f t="shared" si="1"/>
        <v>0</v>
      </c>
    </row>
    <row r="17" spans="4:7" x14ac:dyDescent="0.35">
      <c r="D17" s="20"/>
      <c r="E17" s="20"/>
      <c r="F17" s="20"/>
      <c r="G17" s="9">
        <f t="shared" si="1"/>
        <v>0</v>
      </c>
    </row>
    <row r="18" spans="4:7" x14ac:dyDescent="0.35">
      <c r="D18" s="20"/>
      <c r="E18" s="20"/>
      <c r="F18" s="20"/>
      <c r="G18" s="9">
        <f t="shared" si="1"/>
        <v>0</v>
      </c>
    </row>
    <row r="19" spans="4:7" x14ac:dyDescent="0.35">
      <c r="D19" s="20"/>
      <c r="E19" s="20"/>
      <c r="F19" s="20"/>
      <c r="G19" s="9">
        <f t="shared" si="1"/>
        <v>0</v>
      </c>
    </row>
    <row r="20" spans="4:7" x14ac:dyDescent="0.35">
      <c r="G20" s="9">
        <f t="shared" si="1"/>
        <v>0</v>
      </c>
    </row>
    <row r="21" spans="4:7" x14ac:dyDescent="0.35">
      <c r="G21" s="9">
        <f t="shared" si="1"/>
        <v>0</v>
      </c>
    </row>
  </sheetData>
  <sheetProtection algorithmName="SHA-512" hashValue="1Qpq6miOFtMjR9ncFeLik+wgrG0Pjs5ThZl2DxDoRLIJ/oe7DpFsuTMi+GuEGRnHWI/YQ4AqhqhwDKR8QNdr3g==" saltValue="xSZhJLDVvIHfxrvXDw4/7g==" spinCount="100000" sheet="1" objects="1" scenarios="1" selectLockedCells="1" selectUnlockedCells="1"/>
  <conditionalFormatting sqref="B4:B11">
    <cfRule type="duplicateValues" dxfId="1" priority="1"/>
  </conditionalFormatting>
  <conditionalFormatting sqref="B14"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BE3C1-1B97-4640-A41B-54D427D5B64E}">
  <dimension ref="A1:O21"/>
  <sheetViews>
    <sheetView workbookViewId="0">
      <selection activeCell="E7" sqref="E7"/>
    </sheetView>
  </sheetViews>
  <sheetFormatPr defaultRowHeight="14.5" x14ac:dyDescent="0.35"/>
  <cols>
    <col min="1" max="1" width="9.54296875" style="4" bestFit="1" customWidth="1"/>
    <col min="2" max="3" width="8.7265625" style="4"/>
    <col min="4" max="5" width="9.54296875" bestFit="1" customWidth="1"/>
    <col min="6" max="6" width="3.81640625" bestFit="1" customWidth="1"/>
    <col min="7" max="8" width="9.54296875" bestFit="1" customWidth="1"/>
    <col min="9" max="9" width="3.81640625" bestFit="1" customWidth="1"/>
    <col min="10" max="11" width="9.54296875" bestFit="1" customWidth="1"/>
    <col min="12" max="12" width="3.81640625" bestFit="1" customWidth="1"/>
    <col min="13" max="14" width="9.54296875" bestFit="1" customWidth="1"/>
    <col min="15" max="15" width="3.81640625" bestFit="1" customWidth="1"/>
  </cols>
  <sheetData>
    <row r="1" spans="1:15" x14ac:dyDescent="0.35">
      <c r="A1" s="12" t="s">
        <v>8</v>
      </c>
      <c r="B1" s="12" t="s">
        <v>9</v>
      </c>
      <c r="C1" s="12" t="s">
        <v>26</v>
      </c>
      <c r="D1" s="12" t="s">
        <v>64</v>
      </c>
    </row>
    <row r="2" spans="1:15" x14ac:dyDescent="0.35">
      <c r="A2" s="98" t="str">
        <f>'Entries and Individual Results'!F2</f>
        <v>Scotland 1</v>
      </c>
      <c r="B2" s="90">
        <f>SUMIF('Entries and Individual Results'!F:F, 'Team Scores'!A2, 'Entries and Individual Results'!R:R)</f>
        <v>886.76444073000005</v>
      </c>
      <c r="C2" s="98">
        <f t="shared" ref="C2:C20" si="0">RANK(B2, B:B, 0)</f>
        <v>1</v>
      </c>
      <c r="D2" s="121" t="str">
        <f>'Entries and Individual Results'!B2</f>
        <v>Laura</v>
      </c>
      <c r="E2" s="121" t="str">
        <f>'Entries and Individual Results'!C2</f>
        <v>Muir</v>
      </c>
      <c r="F2" s="122">
        <f>'Entries and Individual Results'!R2</f>
        <v>224.67156455000003</v>
      </c>
      <c r="G2" s="123" t="str">
        <f>'Entries and Individual Results'!B3</f>
        <v>Jemma</v>
      </c>
      <c r="H2" s="123" t="str">
        <f>'Entries and Individual Results'!C3</f>
        <v>Reekie</v>
      </c>
      <c r="I2" s="122">
        <f>'Entries and Individual Results'!R3</f>
        <v>227.67376938999999</v>
      </c>
      <c r="J2" s="123" t="str">
        <f>'Entries and Individual Results'!B4</f>
        <v>Neil</v>
      </c>
      <c r="K2" s="123" t="str">
        <f>'Entries and Individual Results'!C4</f>
        <v>Gourley</v>
      </c>
      <c r="L2" s="122">
        <f>'Entries and Individual Results'!R4</f>
        <v>231.26867584000004</v>
      </c>
      <c r="M2" s="123" t="str">
        <f>'Entries and Individual Results'!B5</f>
        <v>Eilish</v>
      </c>
      <c r="N2" s="123" t="str">
        <f>'Entries and Individual Results'!C5</f>
        <v>McColgan</v>
      </c>
      <c r="O2" s="122">
        <f>'Entries and Individual Results'!R5</f>
        <v>203.15043094999999</v>
      </c>
    </row>
    <row r="3" spans="1:15" x14ac:dyDescent="0.35">
      <c r="A3" s="98" t="str">
        <f>'Entries and Individual Results'!F6</f>
        <v>Scotland 2</v>
      </c>
      <c r="B3" s="90">
        <f>SUMIF('Entries and Individual Results'!F:F, 'Team Scores'!A3, 'Entries and Individual Results'!R:R)</f>
        <v>819.59660217999999</v>
      </c>
      <c r="C3" s="98">
        <f t="shared" si="0"/>
        <v>2</v>
      </c>
      <c r="D3" s="123" t="str">
        <f>'Entries and Individual Results'!B6</f>
        <v>Megan</v>
      </c>
      <c r="E3" s="123" t="str">
        <f>'Entries and Individual Results'!C6</f>
        <v>Keith</v>
      </c>
      <c r="F3" s="122">
        <f>'Entries and Individual Results'!R6</f>
        <v>218.45417831000003</v>
      </c>
      <c r="G3" s="123" t="str">
        <f>'Entries and Individual Results'!B7</f>
        <v>Alyson</v>
      </c>
      <c r="H3" s="123" t="str">
        <f>'Entries and Individual Results'!C7</f>
        <v>Bell</v>
      </c>
      <c r="I3" s="122">
        <f>'Entries and Individual Results'!R7</f>
        <v>224.52577316</v>
      </c>
      <c r="J3" s="123" t="str">
        <f>'Entries and Individual Results'!B8</f>
        <v>Josh</v>
      </c>
      <c r="K3" s="123" t="str">
        <f>'Entries and Individual Results'!C8</f>
        <v>Kerr</v>
      </c>
      <c r="L3" s="122">
        <f>'Entries and Individual Results'!R8</f>
        <v>183.32880355000003</v>
      </c>
      <c r="M3" s="123" t="str">
        <f>'Entries and Individual Results'!B9</f>
        <v>Nicole</v>
      </c>
      <c r="N3" s="123" t="str">
        <f>'Entries and Individual Results'!C9</f>
        <v>Yeargin</v>
      </c>
      <c r="O3" s="122">
        <f>'Entries and Individual Results'!R9</f>
        <v>193.28784716000001</v>
      </c>
    </row>
    <row r="4" spans="1:15" s="82" customFormat="1" x14ac:dyDescent="0.35">
      <c r="A4" s="119">
        <f>'Entries and Individual Results'!F10</f>
        <v>0</v>
      </c>
      <c r="B4" s="120">
        <f>SUMIF('Entries and Individual Results'!F:F, 'Team Scores'!A4, 'Entries and Individual Results'!R:R)</f>
        <v>0</v>
      </c>
      <c r="C4" s="119">
        <f t="shared" si="0"/>
        <v>3</v>
      </c>
    </row>
    <row r="5" spans="1:15" s="82" customFormat="1" x14ac:dyDescent="0.35">
      <c r="A5" s="119">
        <f>'Entries and Individual Results'!F14</f>
        <v>0</v>
      </c>
      <c r="B5" s="120">
        <f>SUMIF('Entries and Individual Results'!F:F, 'Team Scores'!A5, 'Entries and Individual Results'!R:R)</f>
        <v>0</v>
      </c>
      <c r="C5" s="119">
        <f t="shared" si="0"/>
        <v>3</v>
      </c>
    </row>
    <row r="6" spans="1:15" s="82" customFormat="1" x14ac:dyDescent="0.35">
      <c r="A6" s="119">
        <f>'Entries and Individual Results'!F18</f>
        <v>0</v>
      </c>
      <c r="B6" s="120">
        <f>SUMIF('Entries and Individual Results'!F:F, 'Team Scores'!A6, 'Entries and Individual Results'!R:R)</f>
        <v>0</v>
      </c>
      <c r="C6" s="119">
        <f t="shared" si="0"/>
        <v>3</v>
      </c>
    </row>
    <row r="7" spans="1:15" s="82" customFormat="1" x14ac:dyDescent="0.35">
      <c r="A7" s="119">
        <f>'Entries and Individual Results'!F22</f>
        <v>0</v>
      </c>
      <c r="B7" s="120">
        <f>SUMIF('Entries and Individual Results'!F:F, 'Team Scores'!A7, 'Entries and Individual Results'!R:R)</f>
        <v>0</v>
      </c>
      <c r="C7" s="119">
        <f t="shared" si="0"/>
        <v>3</v>
      </c>
    </row>
    <row r="8" spans="1:15" s="82" customFormat="1" x14ac:dyDescent="0.35">
      <c r="A8" s="119">
        <f>'Entries and Individual Results'!F26</f>
        <v>0</v>
      </c>
      <c r="B8" s="120">
        <f>SUMIF('Entries and Individual Results'!F:F, 'Team Scores'!A8, 'Entries and Individual Results'!R:R)</f>
        <v>0</v>
      </c>
      <c r="C8" s="119">
        <f t="shared" si="0"/>
        <v>3</v>
      </c>
    </row>
    <row r="9" spans="1:15" s="82" customFormat="1" x14ac:dyDescent="0.35">
      <c r="A9" s="119">
        <f>'Entries and Individual Results'!F30</f>
        <v>0</v>
      </c>
      <c r="B9" s="120">
        <f>SUMIF('Entries and Individual Results'!F:F, 'Team Scores'!A9, 'Entries and Individual Results'!R:R)</f>
        <v>0</v>
      </c>
      <c r="C9" s="119">
        <f t="shared" si="0"/>
        <v>3</v>
      </c>
    </row>
    <row r="10" spans="1:15" s="82" customFormat="1" x14ac:dyDescent="0.35">
      <c r="A10" s="119">
        <f>'Entries and Individual Results'!F34</f>
        <v>0</v>
      </c>
      <c r="B10" s="120">
        <f>SUMIF('Entries and Individual Results'!F:F, 'Team Scores'!A10, 'Entries and Individual Results'!R:R)</f>
        <v>0</v>
      </c>
      <c r="C10" s="119">
        <f t="shared" si="0"/>
        <v>3</v>
      </c>
    </row>
    <row r="11" spans="1:15" s="82" customFormat="1" x14ac:dyDescent="0.35">
      <c r="A11" s="119">
        <f>'Entries and Individual Results'!F38</f>
        <v>0</v>
      </c>
      <c r="B11" s="120">
        <f>SUMIF('Entries and Individual Results'!F:F, 'Team Scores'!A11, 'Entries and Individual Results'!R:R)</f>
        <v>0</v>
      </c>
      <c r="C11" s="119">
        <f t="shared" si="0"/>
        <v>3</v>
      </c>
    </row>
    <row r="12" spans="1:15" s="82" customFormat="1" x14ac:dyDescent="0.35">
      <c r="A12" s="119">
        <f>'Entries and Individual Results'!F42</f>
        <v>0</v>
      </c>
      <c r="B12" s="120">
        <f>SUMIF('Entries and Individual Results'!F:F, 'Team Scores'!A12, 'Entries and Individual Results'!R:R)</f>
        <v>0</v>
      </c>
      <c r="C12" s="119">
        <f t="shared" si="0"/>
        <v>3</v>
      </c>
    </row>
    <row r="13" spans="1:15" s="82" customFormat="1" x14ac:dyDescent="0.35">
      <c r="A13" s="119">
        <f>'Entries and Individual Results'!F46</f>
        <v>0</v>
      </c>
      <c r="B13" s="120">
        <f>SUMIF('Entries and Individual Results'!F:F, 'Team Scores'!A13, 'Entries and Individual Results'!R:R)</f>
        <v>0</v>
      </c>
      <c r="C13" s="119">
        <f t="shared" si="0"/>
        <v>3</v>
      </c>
    </row>
    <row r="14" spans="1:15" s="82" customFormat="1" x14ac:dyDescent="0.35">
      <c r="A14" s="119">
        <f>'Entries and Individual Results'!F50</f>
        <v>0</v>
      </c>
      <c r="B14" s="120">
        <f>SUMIF('Entries and Individual Results'!F:F, 'Team Scores'!A14, 'Entries and Individual Results'!R:R)</f>
        <v>0</v>
      </c>
      <c r="C14" s="119">
        <f t="shared" si="0"/>
        <v>3</v>
      </c>
    </row>
    <row r="15" spans="1:15" s="82" customFormat="1" x14ac:dyDescent="0.35">
      <c r="A15" s="119">
        <f>'Entries and Individual Results'!F54</f>
        <v>0</v>
      </c>
      <c r="B15" s="120">
        <f>SUMIF('Entries and Individual Results'!F:F, 'Team Scores'!A15, 'Entries and Individual Results'!R:R)</f>
        <v>0</v>
      </c>
      <c r="C15" s="119">
        <f t="shared" si="0"/>
        <v>3</v>
      </c>
    </row>
    <row r="16" spans="1:15" s="82" customFormat="1" x14ac:dyDescent="0.35">
      <c r="A16" s="119">
        <f>'Entries and Individual Results'!F58</f>
        <v>0</v>
      </c>
      <c r="B16" s="120">
        <f>SUMIF('Entries and Individual Results'!F:F, 'Team Scores'!A16, 'Entries and Individual Results'!R:R)</f>
        <v>0</v>
      </c>
      <c r="C16" s="119">
        <f t="shared" si="0"/>
        <v>3</v>
      </c>
    </row>
    <row r="17" spans="1:3" s="82" customFormat="1" x14ac:dyDescent="0.35">
      <c r="A17" s="119">
        <f>'Entries and Individual Results'!F62</f>
        <v>0</v>
      </c>
      <c r="B17" s="120">
        <f>SUMIF('Entries and Individual Results'!F:F, 'Team Scores'!A17, 'Entries and Individual Results'!R:R)</f>
        <v>0</v>
      </c>
      <c r="C17" s="119">
        <f t="shared" si="0"/>
        <v>3</v>
      </c>
    </row>
    <row r="18" spans="1:3" s="82" customFormat="1" x14ac:dyDescent="0.35">
      <c r="A18" s="119">
        <f>'Entries and Individual Results'!F66</f>
        <v>0</v>
      </c>
      <c r="B18" s="120">
        <f>SUMIF('Entries and Individual Results'!F:F, 'Team Scores'!A18, 'Entries and Individual Results'!R:R)</f>
        <v>0</v>
      </c>
      <c r="C18" s="119">
        <f t="shared" si="0"/>
        <v>3</v>
      </c>
    </row>
    <row r="19" spans="1:3" s="82" customFormat="1" x14ac:dyDescent="0.35">
      <c r="A19" s="119">
        <f>'Entries and Individual Results'!F70</f>
        <v>0</v>
      </c>
      <c r="B19" s="120">
        <f>SUMIF('Entries and Individual Results'!F:F, 'Team Scores'!A19, 'Entries and Individual Results'!R:R)</f>
        <v>0</v>
      </c>
      <c r="C19" s="119">
        <f t="shared" si="0"/>
        <v>3</v>
      </c>
    </row>
    <row r="20" spans="1:3" s="82" customFormat="1" x14ac:dyDescent="0.35">
      <c r="A20" s="119">
        <f>'Entries and Individual Results'!F74</f>
        <v>0</v>
      </c>
      <c r="B20" s="120">
        <f>SUMIF('Entries and Individual Results'!F:F, 'Team Scores'!A20, 'Entries and Individual Results'!R:R)</f>
        <v>0</v>
      </c>
      <c r="C20" s="119">
        <f t="shared" si="0"/>
        <v>3</v>
      </c>
    </row>
    <row r="21" spans="1:3" s="82" customFormat="1" x14ac:dyDescent="0.35">
      <c r="A21" s="119"/>
      <c r="B21" s="119"/>
      <c r="C21" s="119"/>
    </row>
  </sheetData>
  <sheetProtection algorithmName="SHA-512" hashValue="W4Iv8KBR2ZUj7vClpoS/YWAx484wDty4fGr9lWnxsxBBI89sEV0QcWnllPLNo87BIS8+gc2+AsLS9y7wvcOD9w==" saltValue="BpaUAoioiX+2GmClOOmwWw==" spinCount="100000" sheet="1" objects="1" scenarios="1" selectLockedCells="1" selectUnlockedCells="1"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016E61ECD77C43A7695B35AA3CBE50" ma:contentTypeVersion="17" ma:contentTypeDescription="Create a new document." ma:contentTypeScope="" ma:versionID="261b9dcb5e9a2d761c82e3fd94c720bc">
  <xsd:schema xmlns:xsd="http://www.w3.org/2001/XMLSchema" xmlns:xs="http://www.w3.org/2001/XMLSchema" xmlns:p="http://schemas.microsoft.com/office/2006/metadata/properties" xmlns:ns2="d4e97e60-d57b-46f0-8c68-1d25f9ddb920" xmlns:ns3="d4a48426-97cc-4a61-94fb-56c3682b2352" targetNamespace="http://schemas.microsoft.com/office/2006/metadata/properties" ma:root="true" ma:fieldsID="4473f1401271ab95352d8c643e19d3f8" ns2:_="" ns3:_="">
    <xsd:import namespace="d4e97e60-d57b-46f0-8c68-1d25f9ddb920"/>
    <xsd:import namespace="d4a48426-97cc-4a61-94fb-56c3682b2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97e60-d57b-46f0-8c68-1d25f9ddb9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c1864b2-1c78-431e-8829-5aec5be414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48426-97cc-4a61-94fb-56c3682b2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c8ceca-2b09-4946-bae4-220cf38f94f5}" ma:internalName="TaxCatchAll" ma:showField="CatchAllData" ma:web="d4a48426-97cc-4a61-94fb-56c3682b23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e97e60-d57b-46f0-8c68-1d25f9ddb920">
      <Terms xmlns="http://schemas.microsoft.com/office/infopath/2007/PartnerControls"/>
    </lcf76f155ced4ddcb4097134ff3c332f>
    <TaxCatchAll xmlns="d4a48426-97cc-4a61-94fb-56c3682b23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29BCE2-F78A-4CA8-AB46-0B72DE870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97e60-d57b-46f0-8c68-1d25f9ddb920"/>
    <ds:schemaRef ds:uri="d4a48426-97cc-4a61-94fb-56c3682b2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F4332D-3E9B-420C-B5DA-90A264816828}">
  <ds:schemaRefs>
    <ds:schemaRef ds:uri="d4a48426-97cc-4a61-94fb-56c3682b2352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d4e97e60-d57b-46f0-8c68-1d25f9ddb92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E9CE0F-8894-4A23-A03A-C00DF02EC5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Entries and Individual Results</vt:lpstr>
      <vt:lpstr>Sprint Results by Heat</vt:lpstr>
      <vt:lpstr>Jump Full Results</vt:lpstr>
      <vt:lpstr>Throw Full Results</vt:lpstr>
      <vt:lpstr>Team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Watt</dc:creator>
  <cp:lastModifiedBy>Caitlin Watt</cp:lastModifiedBy>
  <dcterms:created xsi:type="dcterms:W3CDTF">2020-05-25T12:54:11Z</dcterms:created>
  <dcterms:modified xsi:type="dcterms:W3CDTF">2023-11-17T11:07:35Z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0x01010042016E61ECD77C43A7695B35AA3CBE50</vt:lpwstr>
  </property>
  <property fmtid="{D5CDD505-2E9C-101B-9397-08002B2CF9AE}" pid="3" name="MediaServiceImageTags">
    <vt:lpwstr/>
  </property>
</Properties>
</file>